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geouquejm\Desktop\Shadow Systems\"/>
    </mc:Choice>
  </mc:AlternateContent>
  <xr:revisionPtr revIDLastSave="0" documentId="8_{AC806411-47C4-44CA-BCB8-D1815EECDBF3}" xr6:coauthVersionLast="36" xr6:coauthVersionMax="36" xr10:uidLastSave="{00000000-0000-0000-0000-000000000000}"/>
  <bookViews>
    <workbookView xWindow="0" yWindow="0" windowWidth="24000" windowHeight="9525" tabRatio="873" xr2:uid="{00000000-000D-0000-FFFF-FFFF00000000}"/>
  </bookViews>
  <sheets>
    <sheet name="101xxx" sheetId="93" r:id="rId1"/>
    <sheet name="104xxx" sheetId="122" r:id="rId2"/>
    <sheet name="105xxx" sheetId="123" r:id="rId3"/>
    <sheet name="333xxx" sheetId="132" r:id="rId4"/>
    <sheet name="22xxxx" sheetId="124" r:id="rId5"/>
    <sheet name="227xxx" sheetId="125" r:id="rId6"/>
    <sheet name="2xxxxx" sheetId="126" r:id="rId7"/>
    <sheet name="22aaaa" sheetId="127" r:id="rId8"/>
    <sheet name="22bbbb" sheetId="128" r:id="rId9"/>
    <sheet name="22cccc" sheetId="129" r:id="rId10"/>
    <sheet name="228xxx" sheetId="130" r:id="rId11"/>
    <sheet name="28xxx" sheetId="131" r:id="rId12"/>
    <sheet name="March Summary" sheetId="133" r:id="rId13"/>
    <sheet name="July - February Summary" sheetId="121" r:id="rId14"/>
    <sheet name="List of Funds" sheetId="80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33" l="1"/>
  <c r="E21" i="133"/>
  <c r="D21" i="133"/>
  <c r="F19" i="133"/>
  <c r="G19" i="133" s="1"/>
  <c r="I19" i="133" s="1"/>
  <c r="F18" i="133"/>
  <c r="G18" i="133" s="1"/>
  <c r="I18" i="133" s="1"/>
  <c r="F17" i="133"/>
  <c r="G17" i="133" s="1"/>
  <c r="I17" i="133" s="1"/>
  <c r="I16" i="133"/>
  <c r="G16" i="133"/>
  <c r="F16" i="133"/>
  <c r="F15" i="133"/>
  <c r="G15" i="133" s="1"/>
  <c r="I15" i="133" s="1"/>
  <c r="F14" i="133"/>
  <c r="G14" i="133" s="1"/>
  <c r="I14" i="133" s="1"/>
  <c r="F13" i="133"/>
  <c r="G13" i="133" s="1"/>
  <c r="I13" i="133" s="1"/>
  <c r="F12" i="133"/>
  <c r="G12" i="133" s="1"/>
  <c r="I12" i="133" s="1"/>
  <c r="F11" i="133"/>
  <c r="G11" i="133" s="1"/>
  <c r="I11" i="133" s="1"/>
  <c r="F10" i="133"/>
  <c r="G10" i="133" s="1"/>
  <c r="I10" i="133" s="1"/>
  <c r="F9" i="133"/>
  <c r="G9" i="133" s="1"/>
  <c r="H7" i="133"/>
  <c r="E7" i="133"/>
  <c r="D7" i="133"/>
  <c r="F7" i="133" s="1"/>
  <c r="F5" i="133"/>
  <c r="G5" i="133" s="1"/>
  <c r="I5" i="133" s="1"/>
  <c r="F4" i="133"/>
  <c r="G4" i="133" s="1"/>
  <c r="I4" i="133" s="1"/>
  <c r="F3" i="133"/>
  <c r="G3" i="133" s="1"/>
  <c r="I3" i="133" s="1"/>
  <c r="G2" i="133"/>
  <c r="F2" i="133"/>
  <c r="F21" i="133" l="1"/>
  <c r="G7" i="133"/>
  <c r="I7" i="133" s="1"/>
  <c r="G21" i="133"/>
  <c r="I21" i="133" s="1"/>
  <c r="I9" i="133"/>
  <c r="I2" i="133"/>
  <c r="F10" i="121"/>
  <c r="G10" i="121" s="1"/>
  <c r="F11" i="121"/>
  <c r="G11" i="121" s="1"/>
  <c r="F12" i="121"/>
  <c r="F13" i="121"/>
  <c r="G13" i="121" s="1"/>
  <c r="F14" i="121"/>
  <c r="G14" i="121" s="1"/>
  <c r="F15" i="121"/>
  <c r="F16" i="121"/>
  <c r="G16" i="121" s="1"/>
  <c r="F17" i="121"/>
  <c r="F18" i="121"/>
  <c r="G18" i="121" s="1"/>
  <c r="F19" i="121"/>
  <c r="G19" i="121" s="1"/>
  <c r="F9" i="121"/>
  <c r="G9" i="121" s="1"/>
  <c r="F3" i="121"/>
  <c r="F4" i="121"/>
  <c r="G4" i="121" s="1"/>
  <c r="I4" i="121" s="1"/>
  <c r="F5" i="121"/>
  <c r="G12" i="121"/>
  <c r="G17" i="121"/>
  <c r="Q27" i="124"/>
  <c r="Q34" i="124" s="1"/>
  <c r="F2" i="121"/>
  <c r="G2" i="121" s="1"/>
  <c r="I2" i="121" s="1"/>
  <c r="W21" i="93"/>
  <c r="M26" i="93"/>
  <c r="L26" i="93"/>
  <c r="K26" i="93"/>
  <c r="J26" i="93"/>
  <c r="H21" i="121"/>
  <c r="E21" i="121"/>
  <c r="D21" i="121"/>
  <c r="H7" i="121"/>
  <c r="E7" i="121"/>
  <c r="D7" i="121"/>
  <c r="R26" i="132"/>
  <c r="R39" i="132" s="1"/>
  <c r="Q26" i="132"/>
  <c r="Q39" i="132" s="1"/>
  <c r="P26" i="132"/>
  <c r="P39" i="132" s="1"/>
  <c r="O26" i="132"/>
  <c r="O39" i="132" s="1"/>
  <c r="N26" i="132"/>
  <c r="N39" i="132" s="1"/>
  <c r="M26" i="132"/>
  <c r="M39" i="132" s="1"/>
  <c r="L26" i="132"/>
  <c r="L39" i="132" s="1"/>
  <c r="K26" i="132"/>
  <c r="K39" i="132" s="1"/>
  <c r="J26" i="132"/>
  <c r="J39" i="132" s="1"/>
  <c r="I26" i="132"/>
  <c r="I39" i="132" s="1"/>
  <c r="H26" i="132"/>
  <c r="H39" i="132" s="1"/>
  <c r="G26" i="132"/>
  <c r="G39" i="132" s="1"/>
  <c r="F26" i="132"/>
  <c r="F39" i="132" s="1"/>
  <c r="E26" i="132"/>
  <c r="E39" i="132" s="1"/>
  <c r="D26" i="132"/>
  <c r="D39" i="132" s="1"/>
  <c r="C26" i="132"/>
  <c r="C39" i="132" s="1"/>
  <c r="B26" i="132"/>
  <c r="B39" i="132" s="1"/>
  <c r="O33" i="131"/>
  <c r="N33" i="131"/>
  <c r="R26" i="131"/>
  <c r="R33" i="131" s="1"/>
  <c r="Q26" i="131"/>
  <c r="Q33" i="131" s="1"/>
  <c r="P26" i="131"/>
  <c r="P33" i="131" s="1"/>
  <c r="O26" i="131"/>
  <c r="N26" i="131"/>
  <c r="M26" i="131"/>
  <c r="M33" i="131" s="1"/>
  <c r="L26" i="131"/>
  <c r="L33" i="131" s="1"/>
  <c r="K26" i="131"/>
  <c r="K33" i="131" s="1"/>
  <c r="J26" i="131"/>
  <c r="J33" i="131" s="1"/>
  <c r="I26" i="131"/>
  <c r="I33" i="131" s="1"/>
  <c r="H26" i="131"/>
  <c r="H33" i="131" s="1"/>
  <c r="G26" i="131"/>
  <c r="G33" i="131" s="1"/>
  <c r="F26" i="131"/>
  <c r="F33" i="131" s="1"/>
  <c r="E26" i="131"/>
  <c r="E33" i="131" s="1"/>
  <c r="D26" i="131"/>
  <c r="D33" i="131" s="1"/>
  <c r="C26" i="131"/>
  <c r="C33" i="131" s="1"/>
  <c r="B26" i="131"/>
  <c r="B33" i="131" s="1"/>
  <c r="Q33" i="130"/>
  <c r="F33" i="130"/>
  <c r="R26" i="130"/>
  <c r="R33" i="130" s="1"/>
  <c r="Q26" i="130"/>
  <c r="P26" i="130"/>
  <c r="P33" i="130" s="1"/>
  <c r="O26" i="130"/>
  <c r="O33" i="130" s="1"/>
  <c r="N26" i="130"/>
  <c r="N33" i="130" s="1"/>
  <c r="M26" i="130"/>
  <c r="M33" i="130" s="1"/>
  <c r="L26" i="130"/>
  <c r="L33" i="130" s="1"/>
  <c r="K26" i="130"/>
  <c r="K33" i="130" s="1"/>
  <c r="J26" i="130"/>
  <c r="J33" i="130" s="1"/>
  <c r="I26" i="130"/>
  <c r="I33" i="130" s="1"/>
  <c r="H26" i="130"/>
  <c r="H33" i="130" s="1"/>
  <c r="G26" i="130"/>
  <c r="G33" i="130" s="1"/>
  <c r="F26" i="130"/>
  <c r="E26" i="130"/>
  <c r="E33" i="130" s="1"/>
  <c r="D26" i="130"/>
  <c r="D33" i="130" s="1"/>
  <c r="C26" i="130"/>
  <c r="C33" i="130" s="1"/>
  <c r="B26" i="130"/>
  <c r="B33" i="130" s="1"/>
  <c r="R26" i="129"/>
  <c r="R33" i="129" s="1"/>
  <c r="Q26" i="129"/>
  <c r="Q33" i="129" s="1"/>
  <c r="P26" i="129"/>
  <c r="P33" i="129" s="1"/>
  <c r="O26" i="129"/>
  <c r="O33" i="129" s="1"/>
  <c r="N26" i="129"/>
  <c r="N33" i="129" s="1"/>
  <c r="M26" i="129"/>
  <c r="M33" i="129" s="1"/>
  <c r="L26" i="129"/>
  <c r="L33" i="129" s="1"/>
  <c r="K26" i="129"/>
  <c r="K33" i="129" s="1"/>
  <c r="J26" i="129"/>
  <c r="J33" i="129" s="1"/>
  <c r="I26" i="129"/>
  <c r="H26" i="129"/>
  <c r="H33" i="129" s="1"/>
  <c r="G26" i="129"/>
  <c r="G33" i="129" s="1"/>
  <c r="F26" i="129"/>
  <c r="F33" i="129" s="1"/>
  <c r="E26" i="129"/>
  <c r="E33" i="129" s="1"/>
  <c r="D26" i="129"/>
  <c r="D33" i="129" s="1"/>
  <c r="C26" i="129"/>
  <c r="C33" i="129" s="1"/>
  <c r="B26" i="129"/>
  <c r="S26" i="129" s="1"/>
  <c r="R26" i="128"/>
  <c r="R33" i="128" s="1"/>
  <c r="Q26" i="128"/>
  <c r="Q33" i="128" s="1"/>
  <c r="P26" i="128"/>
  <c r="P33" i="128" s="1"/>
  <c r="O26" i="128"/>
  <c r="O33" i="128" s="1"/>
  <c r="N26" i="128"/>
  <c r="N33" i="128" s="1"/>
  <c r="M26" i="128"/>
  <c r="M33" i="128" s="1"/>
  <c r="L26" i="128"/>
  <c r="L33" i="128" s="1"/>
  <c r="K26" i="128"/>
  <c r="K33" i="128" s="1"/>
  <c r="J26" i="128"/>
  <c r="J33" i="128" s="1"/>
  <c r="I26" i="128"/>
  <c r="I33" i="128" s="1"/>
  <c r="H26" i="128"/>
  <c r="H33" i="128" s="1"/>
  <c r="G26" i="128"/>
  <c r="G33" i="128" s="1"/>
  <c r="F26" i="128"/>
  <c r="F33" i="128" s="1"/>
  <c r="E26" i="128"/>
  <c r="E33" i="128" s="1"/>
  <c r="D26" i="128"/>
  <c r="D33" i="128" s="1"/>
  <c r="C26" i="128"/>
  <c r="C33" i="128" s="1"/>
  <c r="B26" i="128"/>
  <c r="B33" i="128" s="1"/>
  <c r="O33" i="127"/>
  <c r="R26" i="127"/>
  <c r="R33" i="127" s="1"/>
  <c r="Q26" i="127"/>
  <c r="Q33" i="127" s="1"/>
  <c r="P26" i="127"/>
  <c r="P33" i="127" s="1"/>
  <c r="O26" i="127"/>
  <c r="N26" i="127"/>
  <c r="N33" i="127" s="1"/>
  <c r="M26" i="127"/>
  <c r="M33" i="127" s="1"/>
  <c r="L26" i="127"/>
  <c r="L33" i="127" s="1"/>
  <c r="K26" i="127"/>
  <c r="K33" i="127" s="1"/>
  <c r="J26" i="127"/>
  <c r="J33" i="127" s="1"/>
  <c r="I26" i="127"/>
  <c r="I33" i="127" s="1"/>
  <c r="H26" i="127"/>
  <c r="H33" i="127" s="1"/>
  <c r="G26" i="127"/>
  <c r="G33" i="127" s="1"/>
  <c r="F26" i="127"/>
  <c r="F33" i="127" s="1"/>
  <c r="E26" i="127"/>
  <c r="E33" i="127" s="1"/>
  <c r="D26" i="127"/>
  <c r="D33" i="127" s="1"/>
  <c r="C26" i="127"/>
  <c r="C33" i="127" s="1"/>
  <c r="B26" i="127"/>
  <c r="B33" i="127" s="1"/>
  <c r="R26" i="126"/>
  <c r="R33" i="126" s="1"/>
  <c r="Q26" i="126"/>
  <c r="Q33" i="126" s="1"/>
  <c r="P26" i="126"/>
  <c r="P33" i="126" s="1"/>
  <c r="O26" i="126"/>
  <c r="O33" i="126" s="1"/>
  <c r="N26" i="126"/>
  <c r="N33" i="126" s="1"/>
  <c r="M26" i="126"/>
  <c r="M33" i="126" s="1"/>
  <c r="L26" i="126"/>
  <c r="L33" i="126" s="1"/>
  <c r="K26" i="126"/>
  <c r="K33" i="126" s="1"/>
  <c r="J26" i="126"/>
  <c r="J33" i="126" s="1"/>
  <c r="I26" i="126"/>
  <c r="I33" i="126" s="1"/>
  <c r="H26" i="126"/>
  <c r="H33" i="126" s="1"/>
  <c r="G26" i="126"/>
  <c r="G33" i="126" s="1"/>
  <c r="F26" i="126"/>
  <c r="F33" i="126" s="1"/>
  <c r="E26" i="126"/>
  <c r="E33" i="126" s="1"/>
  <c r="D26" i="126"/>
  <c r="D33" i="126" s="1"/>
  <c r="C26" i="126"/>
  <c r="C33" i="126" s="1"/>
  <c r="B26" i="126"/>
  <c r="B33" i="126" s="1"/>
  <c r="N33" i="125"/>
  <c r="R26" i="125"/>
  <c r="R33" i="125" s="1"/>
  <c r="Q26" i="125"/>
  <c r="Q33" i="125" s="1"/>
  <c r="P26" i="125"/>
  <c r="P33" i="125" s="1"/>
  <c r="O26" i="125"/>
  <c r="O33" i="125" s="1"/>
  <c r="N26" i="125"/>
  <c r="M26" i="125"/>
  <c r="M33" i="125" s="1"/>
  <c r="L26" i="125"/>
  <c r="L33" i="125" s="1"/>
  <c r="K26" i="125"/>
  <c r="K33" i="125" s="1"/>
  <c r="J26" i="125"/>
  <c r="J33" i="125" s="1"/>
  <c r="I26" i="125"/>
  <c r="I33" i="125" s="1"/>
  <c r="H26" i="125"/>
  <c r="H33" i="125" s="1"/>
  <c r="G26" i="125"/>
  <c r="G33" i="125" s="1"/>
  <c r="F26" i="125"/>
  <c r="F33" i="125" s="1"/>
  <c r="E26" i="125"/>
  <c r="E33" i="125" s="1"/>
  <c r="D26" i="125"/>
  <c r="D33" i="125" s="1"/>
  <c r="C26" i="125"/>
  <c r="C33" i="125" s="1"/>
  <c r="B26" i="125"/>
  <c r="B33" i="125" s="1"/>
  <c r="G34" i="124"/>
  <c r="F34" i="124"/>
  <c r="S27" i="124"/>
  <c r="S34" i="124" s="1"/>
  <c r="R27" i="124"/>
  <c r="R34" i="124" s="1"/>
  <c r="P27" i="124"/>
  <c r="P34" i="124" s="1"/>
  <c r="O27" i="124"/>
  <c r="O34" i="124" s="1"/>
  <c r="N27" i="124"/>
  <c r="N34" i="124" s="1"/>
  <c r="M27" i="124"/>
  <c r="M34" i="124" s="1"/>
  <c r="L27" i="124"/>
  <c r="L34" i="124" s="1"/>
  <c r="K27" i="124"/>
  <c r="K34" i="124" s="1"/>
  <c r="J27" i="124"/>
  <c r="J34" i="124" s="1"/>
  <c r="I27" i="124"/>
  <c r="I34" i="124" s="1"/>
  <c r="H27" i="124"/>
  <c r="H34" i="124" s="1"/>
  <c r="G27" i="124"/>
  <c r="F27" i="124"/>
  <c r="E27" i="124"/>
  <c r="E34" i="124" s="1"/>
  <c r="D27" i="124"/>
  <c r="D34" i="124" s="1"/>
  <c r="C27" i="124"/>
  <c r="C34" i="124" s="1"/>
  <c r="B27" i="124"/>
  <c r="B34" i="124" s="1"/>
  <c r="H33" i="123"/>
  <c r="C33" i="123"/>
  <c r="R26" i="123"/>
  <c r="R33" i="123" s="1"/>
  <c r="Q26" i="123"/>
  <c r="Q33" i="123" s="1"/>
  <c r="P26" i="123"/>
  <c r="P33" i="123" s="1"/>
  <c r="O26" i="123"/>
  <c r="O33" i="123" s="1"/>
  <c r="N26" i="123"/>
  <c r="N33" i="123" s="1"/>
  <c r="M26" i="123"/>
  <c r="M33" i="123" s="1"/>
  <c r="L26" i="123"/>
  <c r="K26" i="123"/>
  <c r="K33" i="123" s="1"/>
  <c r="J26" i="123"/>
  <c r="J33" i="123" s="1"/>
  <c r="I26" i="123"/>
  <c r="I33" i="123" s="1"/>
  <c r="H26" i="123"/>
  <c r="G26" i="123"/>
  <c r="G33" i="123" s="1"/>
  <c r="F26" i="123"/>
  <c r="F33" i="123" s="1"/>
  <c r="E26" i="123"/>
  <c r="E33" i="123" s="1"/>
  <c r="D26" i="123"/>
  <c r="D33" i="123" s="1"/>
  <c r="C26" i="123"/>
  <c r="B26" i="123"/>
  <c r="B33" i="123" s="1"/>
  <c r="S33" i="123" s="1"/>
  <c r="I33" i="122"/>
  <c r="G33" i="122"/>
  <c r="R26" i="122"/>
  <c r="R33" i="122" s="1"/>
  <c r="Q26" i="122"/>
  <c r="Q33" i="122" s="1"/>
  <c r="P26" i="122"/>
  <c r="P33" i="122" s="1"/>
  <c r="O26" i="122"/>
  <c r="O33" i="122" s="1"/>
  <c r="N26" i="122"/>
  <c r="N33" i="122" s="1"/>
  <c r="M26" i="122"/>
  <c r="M33" i="122" s="1"/>
  <c r="L26" i="122"/>
  <c r="L33" i="122" s="1"/>
  <c r="K26" i="122"/>
  <c r="K33" i="122" s="1"/>
  <c r="J26" i="122"/>
  <c r="J33" i="122" s="1"/>
  <c r="I26" i="122"/>
  <c r="H26" i="122"/>
  <c r="H33" i="122" s="1"/>
  <c r="G26" i="122"/>
  <c r="F26" i="122"/>
  <c r="F33" i="122" s="1"/>
  <c r="E26" i="122"/>
  <c r="E33" i="122" s="1"/>
  <c r="D26" i="122"/>
  <c r="D33" i="122" s="1"/>
  <c r="C26" i="122"/>
  <c r="C33" i="122" s="1"/>
  <c r="B26" i="122"/>
  <c r="B33" i="122" s="1"/>
  <c r="S33" i="131" l="1"/>
  <c r="S33" i="122"/>
  <c r="T26" i="129"/>
  <c r="S33" i="125"/>
  <c r="I33" i="129"/>
  <c r="T33" i="128"/>
  <c r="U33" i="128" s="1"/>
  <c r="T33" i="131"/>
  <c r="S33" i="130"/>
  <c r="S33" i="128"/>
  <c r="B33" i="129"/>
  <c r="T33" i="122"/>
  <c r="S26" i="123"/>
  <c r="F21" i="121"/>
  <c r="U34" i="124"/>
  <c r="T34" i="124"/>
  <c r="U27" i="124"/>
  <c r="T26" i="123"/>
  <c r="U26" i="123"/>
  <c r="F7" i="121"/>
  <c r="T39" i="132"/>
  <c r="S39" i="132"/>
  <c r="S26" i="132"/>
  <c r="T26" i="132"/>
  <c r="U33" i="131"/>
  <c r="S26" i="131"/>
  <c r="T26" i="131"/>
  <c r="T33" i="130"/>
  <c r="T26" i="130"/>
  <c r="S26" i="130"/>
  <c r="U26" i="130" s="1"/>
  <c r="S33" i="129"/>
  <c r="U26" i="129"/>
  <c r="T33" i="129"/>
  <c r="S26" i="128"/>
  <c r="T26" i="128"/>
  <c r="T33" i="127"/>
  <c r="S33" i="127"/>
  <c r="U33" i="127" s="1"/>
  <c r="S26" i="127"/>
  <c r="T26" i="127"/>
  <c r="S33" i="126"/>
  <c r="T33" i="126"/>
  <c r="S26" i="126"/>
  <c r="T26" i="126"/>
  <c r="T33" i="125"/>
  <c r="U33" i="125" s="1"/>
  <c r="T26" i="125"/>
  <c r="S26" i="125"/>
  <c r="U26" i="125" s="1"/>
  <c r="T27" i="124"/>
  <c r="L33" i="123"/>
  <c r="T33" i="123" s="1"/>
  <c r="U33" i="123" s="1"/>
  <c r="U33" i="122"/>
  <c r="S26" i="122"/>
  <c r="T26" i="122"/>
  <c r="I19" i="121"/>
  <c r="I18" i="121"/>
  <c r="I17" i="121"/>
  <c r="G5" i="121"/>
  <c r="I5" i="121" s="1"/>
  <c r="I16" i="121"/>
  <c r="G15" i="121"/>
  <c r="G21" i="121" s="1"/>
  <c r="I21" i="121" s="1"/>
  <c r="I14" i="121"/>
  <c r="I13" i="121"/>
  <c r="I12" i="121"/>
  <c r="I11" i="121"/>
  <c r="I10" i="121"/>
  <c r="I9" i="121"/>
  <c r="G3" i="121"/>
  <c r="I3" i="121" s="1"/>
  <c r="U33" i="129" l="1"/>
  <c r="V34" i="124"/>
  <c r="U33" i="130"/>
  <c r="U26" i="127"/>
  <c r="U26" i="126"/>
  <c r="U26" i="131"/>
  <c r="I15" i="121"/>
  <c r="V27" i="124"/>
  <c r="G7" i="121"/>
  <c r="I7" i="121" s="1"/>
  <c r="U39" i="132"/>
  <c r="U26" i="132"/>
  <c r="U26" i="128"/>
  <c r="U33" i="126"/>
  <c r="U26" i="122"/>
  <c r="B26" i="93" l="1"/>
  <c r="C26" i="93"/>
  <c r="C33" i="93" s="1"/>
  <c r="D26" i="93"/>
  <c r="D33" i="93" s="1"/>
  <c r="E26" i="93"/>
  <c r="E33" i="93" s="1"/>
  <c r="F26" i="93"/>
  <c r="F33" i="93" s="1"/>
  <c r="G26" i="93"/>
  <c r="G33" i="93" s="1"/>
  <c r="H26" i="93"/>
  <c r="H33" i="93" s="1"/>
  <c r="I26" i="93"/>
  <c r="I33" i="93" s="1"/>
  <c r="J33" i="93"/>
  <c r="K33" i="93"/>
  <c r="L33" i="93"/>
  <c r="M33" i="93"/>
  <c r="N26" i="93"/>
  <c r="N33" i="93" s="1"/>
  <c r="O26" i="93"/>
  <c r="O33" i="93" s="1"/>
  <c r="P26" i="93"/>
  <c r="P33" i="93" s="1"/>
  <c r="Q26" i="93"/>
  <c r="Q33" i="93" s="1"/>
  <c r="R26" i="93"/>
  <c r="T26" i="93" l="1"/>
  <c r="R33" i="93"/>
  <c r="T33" i="93" s="1"/>
  <c r="S26" i="93"/>
  <c r="U26" i="93" s="1"/>
  <c r="B33" i="93"/>
  <c r="S33" i="93" s="1"/>
  <c r="U33" i="9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  <comment ref="A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This is to move funds to SIF position due to shortage and a $900 OTP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I1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Please review my detail sheet to make sure this is correct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I1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Please review my detail sheet to make sure this is correct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  <comment ref="A29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OSR Funding for Student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R1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Sandi</author>
  </authors>
  <commentList>
    <comment ref="B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Wage</t>
        </r>
      </text>
    </comment>
    <comment ref="C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Student Overtime</t>
        </r>
      </text>
    </comment>
    <comment ref="D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Taxable Non Accout Plan</t>
        </r>
      </text>
    </comment>
    <comment ref="I1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719000 Contracted Services
</t>
        </r>
      </text>
    </comment>
    <comment ref="J1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720000 all Supplies and Materials
</t>
        </r>
      </text>
    </comment>
    <comment ref="K1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all 731*** account lines All travel
</t>
        </r>
      </text>
    </comment>
    <comment ref="L1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732--- Communications</t>
        </r>
      </text>
    </comment>
    <comment ref="M1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734*** - 739*** Other Current Services
</t>
        </r>
      </text>
    </comment>
    <comment ref="N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74*** - 748*** Fixed Charges
</t>
        </r>
      </text>
    </comment>
    <comment ref="O1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75*** account lines Equipment
</t>
        </r>
      </text>
    </comment>
    <comment ref="P1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756*** Accounts
</t>
        </r>
      </text>
    </comment>
    <comment ref="Q1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Jones, Sandi:</t>
        </r>
        <r>
          <rPr>
            <sz val="9"/>
            <color indexed="81"/>
            <rFont val="Tahoma"/>
            <family val="2"/>
          </rPr>
          <t xml:space="preserve">
785*** through 789*** Other Expenses</t>
        </r>
      </text>
    </comment>
  </commentList>
</comments>
</file>

<file path=xl/sharedStrings.xml><?xml version="1.0" encoding="utf-8"?>
<sst xmlns="http://schemas.openxmlformats.org/spreadsheetml/2006/main" count="392" uniqueCount="83">
  <si>
    <t>Balance</t>
  </si>
  <si>
    <t>Estimated Balance</t>
  </si>
  <si>
    <t>Estimated Expense</t>
  </si>
  <si>
    <t>Projected Balance</t>
  </si>
  <si>
    <t>July</t>
  </si>
  <si>
    <t>Aug</t>
  </si>
  <si>
    <t>Sept</t>
  </si>
  <si>
    <t>Oct</t>
  </si>
  <si>
    <t>Nov</t>
  </si>
  <si>
    <t>Dec</t>
  </si>
  <si>
    <t>Total Actual Spent</t>
  </si>
  <si>
    <t xml:space="preserve"> </t>
  </si>
  <si>
    <t>Jan</t>
  </si>
  <si>
    <t>April</t>
  </si>
  <si>
    <t>May</t>
  </si>
  <si>
    <t>June</t>
  </si>
  <si>
    <t xml:space="preserve">Posted Allocation </t>
  </si>
  <si>
    <t>Current Balance</t>
  </si>
  <si>
    <t>March</t>
  </si>
  <si>
    <t>Balance Salary Line</t>
  </si>
  <si>
    <t>Balance Expense Line</t>
  </si>
  <si>
    <t>Balance Total Fund</t>
  </si>
  <si>
    <t xml:space="preserve">Actual Exp To Date </t>
  </si>
  <si>
    <t>TBD</t>
  </si>
  <si>
    <t>English</t>
  </si>
  <si>
    <t>English-Summer Session</t>
  </si>
  <si>
    <t>Extension-English</t>
  </si>
  <si>
    <t>Royalties-Rhetoric &amp; Composition</t>
  </si>
  <si>
    <t>Fdn-Dept Of English</t>
  </si>
  <si>
    <t>FND - Cold Mountain Review Fund</t>
  </si>
  <si>
    <t>Black Banjo Gathering Reunion</t>
  </si>
  <si>
    <t>English Graduate Student Fund</t>
  </si>
  <si>
    <t>Fnd-End Grad Travel</t>
  </si>
  <si>
    <t>Fnd-Visiting Writers</t>
  </si>
  <si>
    <t>Fdn-Eng Dept Fac Rch</t>
  </si>
  <si>
    <t>Juanita Brown Tobin Memorial Endow</t>
  </si>
  <si>
    <t>Grad Travel-English</t>
  </si>
  <si>
    <t>OR Diversity Grant - Zawilski</t>
  </si>
  <si>
    <t>URC Grant - Bethany Mannon</t>
  </si>
  <si>
    <t>F&amp;A - Lynn Searfoss</t>
  </si>
  <si>
    <t>F &amp; A - CeCe Conway</t>
  </si>
  <si>
    <t>IRSP-English</t>
  </si>
  <si>
    <t>A&amp;S English-Ed &amp; Tech</t>
  </si>
  <si>
    <t>Ballad Keepers-Folger</t>
  </si>
  <si>
    <t>Ballad Keeper</t>
  </si>
  <si>
    <t>NEH-Frank Writers</t>
  </si>
  <si>
    <t>Rivers-Coffey End In</t>
  </si>
  <si>
    <t>Fund Name</t>
  </si>
  <si>
    <t>Program</t>
  </si>
  <si>
    <t>Responsible</t>
  </si>
  <si>
    <t xml:space="preserve">Frank App Regional Writers </t>
  </si>
  <si>
    <t>Listed in AppStudies</t>
  </si>
  <si>
    <t>Deactiaved March 2nd</t>
  </si>
  <si>
    <t>Fund Number</t>
  </si>
  <si>
    <t>12.15.20 BR</t>
  </si>
  <si>
    <t>2.7.21 BR to Salary Lines</t>
  </si>
  <si>
    <t>3.4.21 Request to be made inactive</t>
  </si>
  <si>
    <t>3.4.21 Request to be made inactive - Move 107 dollars to 227349</t>
  </si>
  <si>
    <t>Fund Name/Type</t>
  </si>
  <si>
    <t>English - State</t>
  </si>
  <si>
    <t>English - Summer</t>
  </si>
  <si>
    <t>English - Extension</t>
  </si>
  <si>
    <t>Allocation</t>
  </si>
  <si>
    <t>Total</t>
  </si>
  <si>
    <t>TXN00568320 Credit for Travel</t>
  </si>
  <si>
    <t>88 Lines</t>
  </si>
  <si>
    <t>Expense</t>
  </si>
  <si>
    <t>Budget</t>
  </si>
  <si>
    <t>11.30.20 Transfer</t>
  </si>
  <si>
    <t>July - Feb</t>
  </si>
  <si>
    <t xml:space="preserve">BR 11.5.20 </t>
  </si>
  <si>
    <t xml:space="preserve"> BR Allocation</t>
  </si>
  <si>
    <t xml:space="preserve">11.5.20 BR </t>
  </si>
  <si>
    <t>7.1.20 Allocation</t>
  </si>
  <si>
    <t>3.9.21 Contract Nyawalo</t>
  </si>
  <si>
    <t>Copier</t>
  </si>
  <si>
    <t>March Copier</t>
  </si>
  <si>
    <t>April Copier</t>
  </si>
  <si>
    <t>May Copier</t>
  </si>
  <si>
    <t>June Copier</t>
  </si>
  <si>
    <t>3.9.21 BR Budget</t>
  </si>
  <si>
    <t>J0025349  Transfer to balance Lines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</si>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</sst>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NumberFormat="1" applyFont="1"/>
    <xf numFmtId="40" fontId="0" fillId="0" borderId="0" xfId="0" applyNumberFormat="1"/>
    <xf numFmtId="40" fontId="0" fillId="0" borderId="0" xfId="0" applyNumberFormat="1" applyFill="1"/>
    <xf numFmtId="4" fontId="1" fillId="0" borderId="0" xfId="0" applyNumberFormat="1" applyFont="1"/>
    <xf numFmtId="4" fontId="0" fillId="0" borderId="0" xfId="0" applyNumberFormat="1"/>
    <xf numFmtId="0" fontId="1" fillId="0" borderId="0" xfId="0" applyFont="1" applyFill="1"/>
    <xf numFmtId="0" fontId="0" fillId="0" borderId="0" xfId="0" applyFill="1"/>
    <xf numFmtId="4" fontId="0" fillId="0" borderId="0" xfId="0" applyNumberFormat="1" applyFill="1"/>
    <xf numFmtId="40" fontId="1" fillId="0" borderId="0" xfId="0" applyNumberFormat="1" applyFont="1" applyFill="1"/>
    <xf numFmtId="0" fontId="3" fillId="0" borderId="0" xfId="0" applyFont="1"/>
    <xf numFmtId="8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8" fontId="3" fillId="0" borderId="0" xfId="0" applyNumberFormat="1" applyFont="1" applyFill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8" fontId="3" fillId="0" borderId="0" xfId="0" applyNumberFormat="1" applyFont="1"/>
    <xf numFmtId="0" fontId="0" fillId="0" borderId="0" xfId="0"/>
    <xf numFmtId="8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/>
    <xf numFmtId="8" fontId="3" fillId="0" borderId="0" xfId="0" applyNumberFormat="1" applyFont="1" applyFill="1"/>
    <xf numFmtId="8" fontId="3" fillId="0" borderId="0" xfId="0" applyNumberFormat="1" applyFont="1" applyFill="1" applyAlignment="1">
      <alignment horizontal="left" vertical="center"/>
    </xf>
    <xf numFmtId="8" fontId="3" fillId="0" borderId="0" xfId="0" applyNumberFormat="1" applyFont="1" applyFill="1" applyAlignment="1">
      <alignment horizontal="left"/>
    </xf>
    <xf numFmtId="0" fontId="0" fillId="0" borderId="0" xfId="0"/>
    <xf numFmtId="0" fontId="6" fillId="0" borderId="0" xfId="0" applyFont="1" applyFill="1"/>
    <xf numFmtId="40" fontId="6" fillId="0" borderId="0" xfId="0" applyNumberFormat="1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8" fontId="2" fillId="0" borderId="4" xfId="0" applyNumberFormat="1" applyFont="1" applyBorder="1" applyAlignment="1">
      <alignment horizontal="center" vertical="center" wrapText="1"/>
    </xf>
    <xf numFmtId="8" fontId="3" fillId="0" borderId="4" xfId="0" applyNumberFormat="1" applyFont="1" applyFill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8" fontId="2" fillId="0" borderId="0" xfId="0" applyNumberFormat="1" applyFont="1" applyFill="1" applyAlignment="1">
      <alignment horizontal="center" vertical="center"/>
    </xf>
    <xf numFmtId="8" fontId="2" fillId="0" borderId="4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2" xfId="0" applyNumberFormat="1" applyFont="1" applyFill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Z33"/>
  <sheetViews>
    <sheetView tabSelected="1" zoomScaleNormal="100" workbookViewId="0">
      <pane ySplit="1" topLeftCell="A2" activePane="bottomLeft" state="frozen"/>
      <selection activeCell="B90" sqref="B90:AF150"/>
      <selection pane="bottomLeft" activeCell="A6" sqref="A6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11.8554687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18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54</v>
      </c>
      <c r="B4" s="4"/>
      <c r="C4" s="4"/>
      <c r="D4" s="4"/>
      <c r="E4" s="4"/>
      <c r="F4" s="4"/>
      <c r="G4" s="4"/>
      <c r="H4" s="4"/>
      <c r="I4" s="4"/>
      <c r="J4" s="4">
        <v>57085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55</v>
      </c>
      <c r="B5" s="4"/>
      <c r="C5" s="4"/>
      <c r="D5" s="4"/>
      <c r="E5" s="4"/>
      <c r="F5" s="4"/>
      <c r="G5" s="4"/>
      <c r="H5" s="4"/>
      <c r="I5" s="4"/>
      <c r="J5" s="4">
        <v>-27853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>
        <v>-661.21</v>
      </c>
      <c r="K15" s="4">
        <v>-924</v>
      </c>
      <c r="L15" s="4">
        <v>-136.59</v>
      </c>
      <c r="M15" s="4">
        <v>-23.36</v>
      </c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>
        <v>33527</v>
      </c>
      <c r="X17" s="4" t="s">
        <v>67</v>
      </c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>
        <v>-4295</v>
      </c>
      <c r="X18" s="4" t="s">
        <v>65</v>
      </c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>
        <v>-409.39</v>
      </c>
      <c r="X19" s="4" t="s">
        <v>66</v>
      </c>
      <c r="Y19" s="4"/>
      <c r="Z19" s="4"/>
    </row>
    <row r="20" spans="1:26" s="8" customFormat="1" x14ac:dyDescent="0.25">
      <c r="A20" s="7" t="s">
        <v>64</v>
      </c>
      <c r="B20" s="4"/>
      <c r="C20" s="4"/>
      <c r="D20" s="4"/>
      <c r="E20" s="4"/>
      <c r="F20" s="4"/>
      <c r="G20" s="4"/>
      <c r="H20" s="4"/>
      <c r="I20" s="4"/>
      <c r="J20" s="4"/>
      <c r="K20" s="4">
        <v>1335.77</v>
      </c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>
        <f>SUM(W17:W20)</f>
        <v>28822.61</v>
      </c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>SUM(J3:J25)</f>
        <v>28570.79</v>
      </c>
      <c r="K26" s="38">
        <f>SUM(K3:K25)</f>
        <v>411.77</v>
      </c>
      <c r="L26" s="38">
        <f>SUM(L3:L25)</f>
        <v>-136.59</v>
      </c>
      <c r="M26" s="38">
        <f>SUM(M3:M25)</f>
        <v>-23.36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28822.61</v>
      </c>
      <c r="U26" s="38">
        <f>SUM(S26:T26)</f>
        <v>28822.61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A28" s="1" t="s">
        <v>81</v>
      </c>
      <c r="J28" s="3">
        <v>-161</v>
      </c>
      <c r="L28" s="3">
        <v>137</v>
      </c>
      <c r="M28" s="3">
        <v>24</v>
      </c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28409.79</v>
      </c>
      <c r="K33" s="38">
        <f t="shared" si="1"/>
        <v>411.77</v>
      </c>
      <c r="L33" s="38">
        <f t="shared" si="1"/>
        <v>0.40999999999999659</v>
      </c>
      <c r="M33" s="38">
        <f t="shared" si="1"/>
        <v>0.64000000000000057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28822.61</v>
      </c>
      <c r="U33" s="38">
        <f>SUM(S33:T33)</f>
        <v>28822.61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-0.56000000000000005</v>
      </c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-0.56000000000000005</v>
      </c>
      <c r="S26" s="38">
        <f>B26+C26+D26+E26+F26+G26+H26</f>
        <v>0</v>
      </c>
      <c r="T26" s="38">
        <f>I26+J26+K26+L26+M26+N26+O26+P26+Q26+R26</f>
        <v>-0.56000000000000005</v>
      </c>
      <c r="U26" s="38">
        <f>SUM(S26:T26)</f>
        <v>-0.56000000000000005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-0.56000000000000005</v>
      </c>
      <c r="S33" s="38">
        <f>B33+C33+D33+E33+F33+G33+H33</f>
        <v>0</v>
      </c>
      <c r="T33" s="38">
        <f>I33+J33+K33+L33+M33+N33+O33+P33+Q33+R33</f>
        <v>-0.56000000000000005</v>
      </c>
      <c r="U33" s="38">
        <f>SUM(S33:T33)</f>
        <v>-0.56000000000000005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E21" sqref="E21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N21"/>
  <sheetViews>
    <sheetView zoomScaleNormal="100" workbookViewId="0">
      <pane ySplit="1" topLeftCell="A2" activePane="bottomLeft" state="frozen"/>
      <selection pane="bottomLeft" activeCell="B9" sqref="B9:B16"/>
    </sheetView>
  </sheetViews>
  <sheetFormatPr defaultRowHeight="18" x14ac:dyDescent="0.25"/>
  <cols>
    <col min="1" max="1" width="7" style="11" bestFit="1" customWidth="1"/>
    <col min="2" max="2" width="18.85546875" style="13" bestFit="1" customWidth="1"/>
    <col min="3" max="3" width="30.28515625" style="25" customWidth="1"/>
    <col min="4" max="4" width="22.28515625" style="14" customWidth="1"/>
    <col min="5" max="5" width="21.42578125" style="12" customWidth="1"/>
    <col min="6" max="6" width="20.28515625" style="12" bestFit="1" customWidth="1"/>
    <col min="7" max="7" width="22.85546875" style="12" bestFit="1" customWidth="1"/>
    <col min="8" max="8" width="21.140625" style="12" customWidth="1"/>
    <col min="9" max="9" width="21.42578125" style="12" customWidth="1"/>
    <col min="10" max="10" width="0" style="11" hidden="1" customWidth="1"/>
    <col min="11" max="11" width="20.28515625" style="40" customWidth="1"/>
    <col min="12" max="14" width="21.140625" style="11" bestFit="1" customWidth="1"/>
    <col min="15" max="16384" width="9.140625" style="11"/>
  </cols>
  <sheetData>
    <row r="1" spans="1:14" s="28" customFormat="1" ht="36" x14ac:dyDescent="0.25">
      <c r="B1" s="29" t="s">
        <v>53</v>
      </c>
      <c r="C1" s="22" t="s">
        <v>58</v>
      </c>
      <c r="D1" s="29" t="s">
        <v>16</v>
      </c>
      <c r="E1" s="22" t="s">
        <v>22</v>
      </c>
      <c r="F1" s="22" t="s">
        <v>17</v>
      </c>
      <c r="G1" s="46" t="s">
        <v>0</v>
      </c>
      <c r="H1" s="26" t="s">
        <v>2</v>
      </c>
      <c r="I1" s="27" t="s">
        <v>1</v>
      </c>
      <c r="K1" s="39"/>
    </row>
    <row r="2" spans="1:14" s="21" customFormat="1" ht="30" customHeight="1" x14ac:dyDescent="0.25">
      <c r="A2" s="32"/>
      <c r="B2" s="13" t="s">
        <v>82</v>
      </c>
      <c r="C2" s="23" t="s">
        <v>59</v>
      </c>
      <c r="D2" s="14">
        <v>57085</v>
      </c>
      <c r="E2" s="14">
        <v>28262.39</v>
      </c>
      <c r="F2" s="14">
        <f>D2-E2</f>
        <v>28822.61</v>
      </c>
      <c r="G2" s="47">
        <f>F2</f>
        <v>28822.61</v>
      </c>
      <c r="H2" s="14">
        <v>500</v>
      </c>
      <c r="I2" s="20">
        <f>G2-H2</f>
        <v>28322.61</v>
      </c>
      <c r="K2" s="34"/>
      <c r="L2" s="14"/>
      <c r="M2" s="14"/>
    </row>
    <row r="3" spans="1:14" s="21" customFormat="1" ht="30" customHeight="1" x14ac:dyDescent="0.25">
      <c r="A3" s="32"/>
      <c r="B3" s="13" t="s">
        <v>82</v>
      </c>
      <c r="C3" s="23" t="s">
        <v>60</v>
      </c>
      <c r="D3" s="14">
        <v>0</v>
      </c>
      <c r="E3" s="14">
        <v>0</v>
      </c>
      <c r="F3" s="14">
        <f t="shared" ref="F3:F5" si="0">D3-E3</f>
        <v>0</v>
      </c>
      <c r="G3" s="47">
        <f t="shared" ref="G3:G5" si="1">F3</f>
        <v>0</v>
      </c>
      <c r="H3" s="14">
        <v>0</v>
      </c>
      <c r="I3" s="20">
        <f t="shared" ref="I3:I5" si="2">G3-H3</f>
        <v>0</v>
      </c>
      <c r="K3" s="34"/>
      <c r="L3" s="14"/>
      <c r="M3" s="14"/>
    </row>
    <row r="4" spans="1:14" s="21" customFormat="1" ht="30" customHeight="1" x14ac:dyDescent="0.25">
      <c r="A4" s="32"/>
      <c r="B4" s="13" t="s">
        <v>82</v>
      </c>
      <c r="C4" s="23" t="s">
        <v>61</v>
      </c>
      <c r="D4" s="14">
        <v>450</v>
      </c>
      <c r="E4" s="14">
        <v>0</v>
      </c>
      <c r="F4" s="14">
        <f t="shared" si="0"/>
        <v>450</v>
      </c>
      <c r="G4" s="47">
        <f>F4</f>
        <v>450</v>
      </c>
      <c r="H4" s="14">
        <v>0</v>
      </c>
      <c r="I4" s="20">
        <f t="shared" si="2"/>
        <v>450</v>
      </c>
      <c r="K4" s="34"/>
      <c r="L4" s="14"/>
      <c r="M4" s="14"/>
    </row>
    <row r="5" spans="1:14" s="21" customFormat="1" ht="30" customHeight="1" x14ac:dyDescent="0.25">
      <c r="A5" s="32"/>
      <c r="B5" s="13" t="s">
        <v>82</v>
      </c>
      <c r="C5" s="23" t="s">
        <v>42</v>
      </c>
      <c r="D5" s="14">
        <v>22513</v>
      </c>
      <c r="E5" s="14">
        <v>5146.6899999999996</v>
      </c>
      <c r="F5" s="14">
        <f t="shared" si="0"/>
        <v>17366.310000000001</v>
      </c>
      <c r="G5" s="47">
        <f t="shared" si="1"/>
        <v>17366.310000000001</v>
      </c>
      <c r="H5" s="14">
        <v>2874.68</v>
      </c>
      <c r="I5" s="20">
        <f t="shared" si="2"/>
        <v>14491.630000000001</v>
      </c>
      <c r="K5" s="35"/>
      <c r="L5" s="33"/>
      <c r="M5" s="33"/>
      <c r="N5" s="33"/>
    </row>
    <row r="6" spans="1:14" s="21" customFormat="1" ht="30" customHeight="1" x14ac:dyDescent="0.25">
      <c r="A6" s="32"/>
      <c r="B6" s="13"/>
      <c r="C6" s="23"/>
      <c r="D6" s="14"/>
      <c r="E6" s="14"/>
      <c r="F6" s="14"/>
      <c r="G6" s="47"/>
      <c r="H6" s="14"/>
      <c r="I6" s="20"/>
      <c r="K6" s="35"/>
      <c r="L6" s="33"/>
      <c r="M6" s="33"/>
      <c r="N6" s="33"/>
    </row>
    <row r="7" spans="1:14" s="21" customFormat="1" ht="30" customHeight="1" x14ac:dyDescent="0.25">
      <c r="A7" s="49"/>
      <c r="B7" s="50" t="s">
        <v>63</v>
      </c>
      <c r="C7" s="51"/>
      <c r="D7" s="52">
        <f>SUM(D2:D6)</f>
        <v>80048</v>
      </c>
      <c r="E7" s="52">
        <f>SUM(E2:E6)</f>
        <v>33409.08</v>
      </c>
      <c r="F7" s="52">
        <f>D7-E7</f>
        <v>46638.92</v>
      </c>
      <c r="G7" s="53">
        <f>SUM(G2:G5)</f>
        <v>46638.92</v>
      </c>
      <c r="H7" s="52">
        <f>SUM(H2:H6)</f>
        <v>3374.68</v>
      </c>
      <c r="I7" s="54">
        <f>G7-H7</f>
        <v>43264.24</v>
      </c>
      <c r="K7" s="35"/>
      <c r="L7" s="33"/>
      <c r="M7" s="33"/>
      <c r="N7" s="33"/>
    </row>
    <row r="8" spans="1:14" s="21" customFormat="1" ht="30" customHeight="1" x14ac:dyDescent="0.25">
      <c r="A8" s="32"/>
      <c r="B8" s="13"/>
      <c r="C8" s="23"/>
      <c r="D8" s="14"/>
      <c r="E8" s="14"/>
      <c r="F8" s="14"/>
      <c r="G8" s="47"/>
      <c r="H8" s="14"/>
      <c r="I8" s="20"/>
      <c r="K8" s="34"/>
      <c r="L8" s="14"/>
      <c r="M8" s="14"/>
    </row>
    <row r="9" spans="1:14" s="21" customFormat="1" ht="30" customHeight="1" x14ac:dyDescent="0.25">
      <c r="A9" s="32"/>
      <c r="B9" s="13" t="s">
        <v>82</v>
      </c>
      <c r="C9" s="23" t="s">
        <v>28</v>
      </c>
      <c r="D9" s="14">
        <v>2145</v>
      </c>
      <c r="E9" s="14">
        <v>990.25</v>
      </c>
      <c r="F9" s="14">
        <f>D9-E9</f>
        <v>1154.75</v>
      </c>
      <c r="G9" s="47">
        <f>F9</f>
        <v>1154.75</v>
      </c>
      <c r="H9" s="14">
        <v>0</v>
      </c>
      <c r="I9" s="20">
        <f t="shared" ref="I9:I19" si="3">SUM(G9:H9)</f>
        <v>1154.75</v>
      </c>
      <c r="K9" s="34"/>
      <c r="L9" s="14"/>
      <c r="M9" s="14"/>
    </row>
    <row r="10" spans="1:14" s="21" customFormat="1" ht="30" customHeight="1" x14ac:dyDescent="0.25">
      <c r="A10" s="32"/>
      <c r="B10" s="13" t="s">
        <v>82</v>
      </c>
      <c r="C10" s="23" t="s">
        <v>30</v>
      </c>
      <c r="D10" s="14">
        <v>0</v>
      </c>
      <c r="E10" s="14">
        <v>0</v>
      </c>
      <c r="F10" s="14">
        <f t="shared" ref="F10:F19" si="4">D10-E10</f>
        <v>0</v>
      </c>
      <c r="G10" s="47">
        <f t="shared" ref="G10:G19" si="5">F10</f>
        <v>0</v>
      </c>
      <c r="H10" s="14">
        <v>0</v>
      </c>
      <c r="I10" s="20">
        <f t="shared" si="3"/>
        <v>0</v>
      </c>
      <c r="K10" s="34"/>
      <c r="L10" s="14"/>
      <c r="M10" s="14"/>
    </row>
    <row r="11" spans="1:14" s="21" customFormat="1" ht="30" customHeight="1" x14ac:dyDescent="0.25">
      <c r="A11" s="32"/>
      <c r="B11" s="13" t="s">
        <v>82</v>
      </c>
      <c r="C11" s="23" t="s">
        <v>31</v>
      </c>
      <c r="D11" s="14">
        <v>0</v>
      </c>
      <c r="E11" s="14">
        <v>0</v>
      </c>
      <c r="F11" s="14">
        <f t="shared" si="4"/>
        <v>0</v>
      </c>
      <c r="G11" s="47">
        <f t="shared" si="5"/>
        <v>0</v>
      </c>
      <c r="H11" s="14">
        <v>0</v>
      </c>
      <c r="I11" s="20">
        <f t="shared" si="3"/>
        <v>0</v>
      </c>
      <c r="K11" s="34"/>
      <c r="L11" s="14"/>
      <c r="M11" s="14"/>
    </row>
    <row r="12" spans="1:14" s="21" customFormat="1" ht="39.75" customHeight="1" x14ac:dyDescent="0.25">
      <c r="A12" s="32"/>
      <c r="B12" s="13" t="s">
        <v>82</v>
      </c>
      <c r="C12" s="23" t="s">
        <v>32</v>
      </c>
      <c r="D12" s="14">
        <v>0</v>
      </c>
      <c r="E12" s="14">
        <v>0</v>
      </c>
      <c r="F12" s="14">
        <f t="shared" si="4"/>
        <v>0</v>
      </c>
      <c r="G12" s="47">
        <f t="shared" si="5"/>
        <v>0</v>
      </c>
      <c r="H12" s="14">
        <v>0</v>
      </c>
      <c r="I12" s="20">
        <f t="shared" si="3"/>
        <v>0</v>
      </c>
      <c r="K12" s="34"/>
      <c r="L12" s="14"/>
      <c r="M12" s="14"/>
    </row>
    <row r="13" spans="1:14" s="21" customFormat="1" ht="30" customHeight="1" x14ac:dyDescent="0.25">
      <c r="A13" s="32"/>
      <c r="B13" s="13" t="s">
        <v>82</v>
      </c>
      <c r="C13" s="23" t="s">
        <v>36</v>
      </c>
      <c r="D13" s="14">
        <v>0</v>
      </c>
      <c r="E13" s="14">
        <v>0</v>
      </c>
      <c r="F13" s="14">
        <f t="shared" si="4"/>
        <v>0</v>
      </c>
      <c r="G13" s="47">
        <f t="shared" si="5"/>
        <v>0</v>
      </c>
      <c r="H13" s="14">
        <v>0</v>
      </c>
      <c r="I13" s="20">
        <f t="shared" si="3"/>
        <v>0</v>
      </c>
      <c r="K13" s="34"/>
      <c r="L13" s="14"/>
      <c r="M13" s="14"/>
      <c r="N13" s="33"/>
    </row>
    <row r="14" spans="1:14" s="21" customFormat="1" ht="30" customHeight="1" x14ac:dyDescent="0.25">
      <c r="A14" s="32"/>
      <c r="B14" s="13" t="s">
        <v>82</v>
      </c>
      <c r="C14" s="23" t="s">
        <v>39</v>
      </c>
      <c r="D14" s="14">
        <v>0</v>
      </c>
      <c r="E14" s="14">
        <v>0</v>
      </c>
      <c r="F14" s="14">
        <f t="shared" si="4"/>
        <v>0</v>
      </c>
      <c r="G14" s="47">
        <f t="shared" si="5"/>
        <v>0</v>
      </c>
      <c r="H14" s="14">
        <v>0</v>
      </c>
      <c r="I14" s="20">
        <f t="shared" si="3"/>
        <v>0</v>
      </c>
      <c r="K14" s="35"/>
      <c r="L14" s="33"/>
      <c r="M14" s="33"/>
      <c r="N14" s="33"/>
    </row>
    <row r="15" spans="1:14" s="21" customFormat="1" ht="30" customHeight="1" x14ac:dyDescent="0.25">
      <c r="A15" s="32"/>
      <c r="B15" s="13" t="s">
        <v>82</v>
      </c>
      <c r="C15" s="23" t="s">
        <v>40</v>
      </c>
      <c r="D15" s="14">
        <v>0</v>
      </c>
      <c r="E15" s="14">
        <v>0.56000000000000005</v>
      </c>
      <c r="F15" s="14">
        <f t="shared" si="4"/>
        <v>-0.56000000000000005</v>
      </c>
      <c r="G15" s="47">
        <f t="shared" si="5"/>
        <v>-0.56000000000000005</v>
      </c>
      <c r="H15" s="14">
        <v>0</v>
      </c>
      <c r="I15" s="20">
        <f t="shared" si="3"/>
        <v>-0.56000000000000005</v>
      </c>
      <c r="K15" s="35"/>
      <c r="L15" s="33"/>
      <c r="M15" s="33"/>
      <c r="N15" s="33"/>
    </row>
    <row r="16" spans="1:14" s="21" customFormat="1" ht="30" customHeight="1" x14ac:dyDescent="0.25">
      <c r="A16" s="32"/>
      <c r="B16" s="13" t="s">
        <v>82</v>
      </c>
      <c r="C16" s="23" t="s">
        <v>41</v>
      </c>
      <c r="D16" s="14">
        <v>0</v>
      </c>
      <c r="E16" s="14">
        <v>0</v>
      </c>
      <c r="F16" s="14">
        <f t="shared" si="4"/>
        <v>0</v>
      </c>
      <c r="G16" s="47">
        <f t="shared" si="5"/>
        <v>0</v>
      </c>
      <c r="H16" s="14">
        <v>0</v>
      </c>
      <c r="I16" s="20">
        <f t="shared" si="3"/>
        <v>0</v>
      </c>
      <c r="K16" s="35"/>
      <c r="L16" s="33"/>
      <c r="M16" s="33"/>
      <c r="N16" s="33"/>
    </row>
    <row r="17" spans="1:14" s="21" customFormat="1" ht="30" customHeight="1" x14ac:dyDescent="0.25">
      <c r="A17" s="32"/>
      <c r="B17" s="13" t="s">
        <v>23</v>
      </c>
      <c r="C17" s="23" t="s">
        <v>23</v>
      </c>
      <c r="D17" s="14">
        <v>0</v>
      </c>
      <c r="E17" s="14">
        <v>0</v>
      </c>
      <c r="F17" s="14">
        <f t="shared" si="4"/>
        <v>0</v>
      </c>
      <c r="G17" s="47">
        <f t="shared" si="5"/>
        <v>0</v>
      </c>
      <c r="H17" s="14">
        <v>0</v>
      </c>
      <c r="I17" s="20">
        <f t="shared" si="3"/>
        <v>0</v>
      </c>
      <c r="K17" s="35"/>
      <c r="L17" s="33"/>
      <c r="M17" s="33"/>
      <c r="N17" s="33"/>
    </row>
    <row r="18" spans="1:14" s="21" customFormat="1" ht="30" customHeight="1" x14ac:dyDescent="0.25">
      <c r="A18" s="32"/>
      <c r="B18" s="13" t="s">
        <v>23</v>
      </c>
      <c r="C18" s="23" t="s">
        <v>23</v>
      </c>
      <c r="D18" s="14">
        <v>0</v>
      </c>
      <c r="E18" s="14">
        <v>0</v>
      </c>
      <c r="F18" s="14">
        <f t="shared" si="4"/>
        <v>0</v>
      </c>
      <c r="G18" s="47">
        <f t="shared" si="5"/>
        <v>0</v>
      </c>
      <c r="H18" s="14">
        <v>0</v>
      </c>
      <c r="I18" s="20">
        <f t="shared" si="3"/>
        <v>0</v>
      </c>
      <c r="K18" s="35"/>
      <c r="L18" s="33"/>
      <c r="M18" s="33"/>
      <c r="N18" s="33"/>
    </row>
    <row r="19" spans="1:14" ht="30" customHeight="1" x14ac:dyDescent="0.25">
      <c r="A19" s="21"/>
      <c r="B19" s="13" t="s">
        <v>23</v>
      </c>
      <c r="C19" s="23" t="s">
        <v>23</v>
      </c>
      <c r="D19" s="14">
        <v>0</v>
      </c>
      <c r="E19" s="14">
        <v>0</v>
      </c>
      <c r="F19" s="14">
        <f t="shared" si="4"/>
        <v>0</v>
      </c>
      <c r="G19" s="47">
        <f t="shared" si="5"/>
        <v>0</v>
      </c>
      <c r="H19" s="12">
        <v>0</v>
      </c>
      <c r="I19" s="19">
        <f t="shared" si="3"/>
        <v>0</v>
      </c>
      <c r="K19" s="35"/>
      <c r="L19" s="17"/>
      <c r="M19" s="17"/>
      <c r="N19" s="17"/>
    </row>
    <row r="20" spans="1:14" x14ac:dyDescent="0.25">
      <c r="B20" s="31"/>
      <c r="C20" s="24"/>
      <c r="D20" s="30"/>
      <c r="E20" s="15"/>
      <c r="F20" s="15"/>
      <c r="G20" s="48"/>
      <c r="H20" s="15"/>
      <c r="I20" s="19"/>
      <c r="J20" s="16"/>
    </row>
    <row r="21" spans="1:14" s="55" customFormat="1" ht="18.75" thickBot="1" x14ac:dyDescent="0.3">
      <c r="B21" s="56" t="s">
        <v>63</v>
      </c>
      <c r="C21" s="57"/>
      <c r="D21" s="58">
        <f>SUM(D9:D20)</f>
        <v>2145</v>
      </c>
      <c r="E21" s="59">
        <f>SUM(E9:E20)</f>
        <v>990.81</v>
      </c>
      <c r="F21" s="59">
        <f>D21-E21</f>
        <v>1154.19</v>
      </c>
      <c r="G21" s="60">
        <f>SUM(G9:G20)</f>
        <v>1154.19</v>
      </c>
      <c r="H21" s="59">
        <f>SUM(H9:H20)</f>
        <v>0</v>
      </c>
      <c r="I21" s="59">
        <f>SUM(G21:H21)</f>
        <v>1154.19</v>
      </c>
      <c r="J21" s="61"/>
      <c r="K21" s="62"/>
    </row>
  </sheetData>
  <printOptions gridLines="1"/>
  <pageMargins left="0.25" right="0.25" top="0.75" bottom="0.75" header="0.3" footer="0.3"/>
  <pageSetup paperSize="5" scale="66" orientation="landscape" r:id="rId1"/>
  <headerFooter>
    <oddHeader xml:space="preserve">&amp;C&amp;"-,Bold"&amp;14January 2019
FY 20 Balance Sheet
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N21"/>
  <sheetViews>
    <sheetView zoomScaleNormal="100" workbookViewId="0">
      <pane ySplit="1" topLeftCell="A2" activePane="bottomLeft" state="frozen"/>
      <selection pane="bottomLeft" activeCell="B14" sqref="B14"/>
    </sheetView>
  </sheetViews>
  <sheetFormatPr defaultRowHeight="18" x14ac:dyDescent="0.25"/>
  <cols>
    <col min="1" max="1" width="7" style="11" bestFit="1" customWidth="1"/>
    <col min="2" max="2" width="18.85546875" style="13" bestFit="1" customWidth="1"/>
    <col min="3" max="3" width="30.28515625" style="25" customWidth="1"/>
    <col min="4" max="4" width="22.28515625" style="14" customWidth="1"/>
    <col min="5" max="5" width="21.42578125" style="12" customWidth="1"/>
    <col min="6" max="6" width="20.28515625" style="12" bestFit="1" customWidth="1"/>
    <col min="7" max="7" width="22.85546875" style="12" bestFit="1" customWidth="1"/>
    <col min="8" max="8" width="21.140625" style="12" customWidth="1"/>
    <col min="9" max="9" width="21.42578125" style="12" customWidth="1"/>
    <col min="10" max="10" width="0" style="11" hidden="1" customWidth="1"/>
    <col min="11" max="11" width="20.28515625" style="40" customWidth="1"/>
    <col min="12" max="14" width="21.140625" style="11" bestFit="1" customWidth="1"/>
    <col min="15" max="16384" width="9.140625" style="11"/>
  </cols>
  <sheetData>
    <row r="1" spans="1:14" s="28" customFormat="1" ht="36" x14ac:dyDescent="0.25">
      <c r="B1" s="29" t="s">
        <v>53</v>
      </c>
      <c r="C1" s="22" t="s">
        <v>58</v>
      </c>
      <c r="D1" s="29" t="s">
        <v>16</v>
      </c>
      <c r="E1" s="22" t="s">
        <v>22</v>
      </c>
      <c r="F1" s="22" t="s">
        <v>17</v>
      </c>
      <c r="G1" s="46" t="s">
        <v>0</v>
      </c>
      <c r="H1" s="26" t="s">
        <v>2</v>
      </c>
      <c r="I1" s="27" t="s">
        <v>1</v>
      </c>
      <c r="K1" s="39"/>
    </row>
    <row r="2" spans="1:14" s="21" customFormat="1" ht="30" customHeight="1" x14ac:dyDescent="0.25">
      <c r="A2" s="32"/>
      <c r="B2" s="13" t="s">
        <v>82</v>
      </c>
      <c r="C2" s="23" t="s">
        <v>59</v>
      </c>
      <c r="D2" s="14">
        <v>57085</v>
      </c>
      <c r="E2" s="14">
        <v>28262.39</v>
      </c>
      <c r="F2" s="14">
        <f>D2-E2</f>
        <v>28822.61</v>
      </c>
      <c r="G2" s="47">
        <f>F2</f>
        <v>28822.61</v>
      </c>
      <c r="H2" s="14">
        <v>500</v>
      </c>
      <c r="I2" s="20">
        <f>G2-H2</f>
        <v>28322.61</v>
      </c>
      <c r="K2" s="34"/>
      <c r="L2" s="14"/>
      <c r="M2" s="14"/>
    </row>
    <row r="3" spans="1:14" s="21" customFormat="1" ht="30" customHeight="1" x14ac:dyDescent="0.25">
      <c r="A3" s="32"/>
      <c r="B3" s="13" t="s">
        <v>82</v>
      </c>
      <c r="C3" s="23" t="s">
        <v>60</v>
      </c>
      <c r="D3" s="14">
        <v>0</v>
      </c>
      <c r="E3" s="14">
        <v>0</v>
      </c>
      <c r="F3" s="14">
        <f t="shared" ref="F3:F5" si="0">D3-E3</f>
        <v>0</v>
      </c>
      <c r="G3" s="47">
        <f t="shared" ref="G3:G5" si="1">F3</f>
        <v>0</v>
      </c>
      <c r="H3" s="14">
        <v>0</v>
      </c>
      <c r="I3" s="20">
        <f t="shared" ref="I3:I5" si="2">G3-H3</f>
        <v>0</v>
      </c>
      <c r="K3" s="34"/>
      <c r="L3" s="14"/>
      <c r="M3" s="14"/>
    </row>
    <row r="4" spans="1:14" s="21" customFormat="1" ht="30" customHeight="1" x14ac:dyDescent="0.25">
      <c r="A4" s="32"/>
      <c r="B4" s="13" t="s">
        <v>82</v>
      </c>
      <c r="C4" s="23" t="s">
        <v>61</v>
      </c>
      <c r="D4" s="14">
        <v>450</v>
      </c>
      <c r="E4" s="14">
        <v>0</v>
      </c>
      <c r="F4" s="14">
        <f t="shared" si="0"/>
        <v>450</v>
      </c>
      <c r="G4" s="47">
        <f>F4</f>
        <v>450</v>
      </c>
      <c r="H4" s="14">
        <v>0</v>
      </c>
      <c r="I4" s="20">
        <f t="shared" si="2"/>
        <v>450</v>
      </c>
      <c r="K4" s="34"/>
      <c r="L4" s="14"/>
      <c r="M4" s="14"/>
    </row>
    <row r="5" spans="1:14" s="21" customFormat="1" ht="30" customHeight="1" x14ac:dyDescent="0.25">
      <c r="A5" s="32"/>
      <c r="B5" s="13" t="s">
        <v>82</v>
      </c>
      <c r="C5" s="23" t="s">
        <v>42</v>
      </c>
      <c r="D5" s="14">
        <v>22513</v>
      </c>
      <c r="E5" s="14">
        <v>5146.6899999999996</v>
      </c>
      <c r="F5" s="14">
        <f t="shared" si="0"/>
        <v>17366.310000000001</v>
      </c>
      <c r="G5" s="47">
        <f t="shared" si="1"/>
        <v>17366.310000000001</v>
      </c>
      <c r="H5" s="14">
        <v>2874.68</v>
      </c>
      <c r="I5" s="20">
        <f t="shared" si="2"/>
        <v>14491.630000000001</v>
      </c>
      <c r="K5" s="35"/>
      <c r="L5" s="33"/>
      <c r="M5" s="33"/>
      <c r="N5" s="33"/>
    </row>
    <row r="6" spans="1:14" s="21" customFormat="1" ht="30" customHeight="1" x14ac:dyDescent="0.25">
      <c r="A6" s="32"/>
      <c r="B6" s="13"/>
      <c r="C6" s="23"/>
      <c r="D6" s="14"/>
      <c r="E6" s="14"/>
      <c r="F6" s="14"/>
      <c r="G6" s="47"/>
      <c r="H6" s="14"/>
      <c r="I6" s="20"/>
      <c r="K6" s="35"/>
      <c r="L6" s="33"/>
      <c r="M6" s="33"/>
      <c r="N6" s="33"/>
    </row>
    <row r="7" spans="1:14" s="21" customFormat="1" ht="30" customHeight="1" x14ac:dyDescent="0.25">
      <c r="A7" s="49"/>
      <c r="B7" s="50" t="s">
        <v>63</v>
      </c>
      <c r="C7" s="51"/>
      <c r="D7" s="52">
        <f>SUM(D2:D6)</f>
        <v>80048</v>
      </c>
      <c r="E7" s="52">
        <f>SUM(E2:E6)</f>
        <v>33409.08</v>
      </c>
      <c r="F7" s="52">
        <f>D7-E7</f>
        <v>46638.92</v>
      </c>
      <c r="G7" s="53">
        <f>SUM(G2:G5)</f>
        <v>46638.92</v>
      </c>
      <c r="H7" s="52">
        <f>SUM(H2:H6)</f>
        <v>3374.68</v>
      </c>
      <c r="I7" s="54">
        <f>G7-H7</f>
        <v>43264.24</v>
      </c>
      <c r="K7" s="35"/>
      <c r="L7" s="33"/>
      <c r="M7" s="33"/>
      <c r="N7" s="33"/>
    </row>
    <row r="8" spans="1:14" s="21" customFormat="1" ht="30" customHeight="1" x14ac:dyDescent="0.25">
      <c r="A8" s="32"/>
      <c r="B8" s="13"/>
      <c r="C8" s="23"/>
      <c r="D8" s="14"/>
      <c r="E8" s="14"/>
      <c r="F8" s="14"/>
      <c r="G8" s="47"/>
      <c r="H8" s="14"/>
      <c r="I8" s="20"/>
      <c r="K8" s="34"/>
      <c r="L8" s="14"/>
      <c r="M8" s="14"/>
    </row>
    <row r="9" spans="1:14" s="21" customFormat="1" ht="30" customHeight="1" x14ac:dyDescent="0.25">
      <c r="A9" s="32"/>
      <c r="B9" s="13" t="s">
        <v>82</v>
      </c>
      <c r="C9" s="23" t="s">
        <v>28</v>
      </c>
      <c r="D9" s="14">
        <v>2145</v>
      </c>
      <c r="E9" s="14">
        <v>990.25</v>
      </c>
      <c r="F9" s="14">
        <f>D9-E9</f>
        <v>1154.75</v>
      </c>
      <c r="G9" s="47">
        <f>F9</f>
        <v>1154.75</v>
      </c>
      <c r="H9" s="14">
        <v>0</v>
      </c>
      <c r="I9" s="20">
        <f t="shared" ref="I9:I19" si="3">SUM(G9:H9)</f>
        <v>1154.75</v>
      </c>
      <c r="K9" s="34"/>
      <c r="L9" s="14"/>
      <c r="M9" s="14"/>
    </row>
    <row r="10" spans="1:14" s="21" customFormat="1" ht="30" customHeight="1" x14ac:dyDescent="0.25">
      <c r="A10" s="32"/>
      <c r="B10" s="13" t="s">
        <v>82</v>
      </c>
      <c r="C10" s="23" t="s">
        <v>30</v>
      </c>
      <c r="D10" s="14">
        <v>0</v>
      </c>
      <c r="E10" s="14">
        <v>0</v>
      </c>
      <c r="F10" s="14">
        <f t="shared" ref="F10:F19" si="4">D10-E10</f>
        <v>0</v>
      </c>
      <c r="G10" s="47">
        <f t="shared" ref="G10:G19" si="5">F10</f>
        <v>0</v>
      </c>
      <c r="H10" s="14">
        <v>0</v>
      </c>
      <c r="I10" s="20">
        <f t="shared" si="3"/>
        <v>0</v>
      </c>
      <c r="K10" s="34"/>
      <c r="L10" s="14"/>
      <c r="M10" s="14"/>
    </row>
    <row r="11" spans="1:14" s="21" customFormat="1" ht="30" customHeight="1" x14ac:dyDescent="0.25">
      <c r="A11" s="32"/>
      <c r="B11" s="13" t="s">
        <v>82</v>
      </c>
      <c r="C11" s="23" t="s">
        <v>31</v>
      </c>
      <c r="D11" s="14">
        <v>0</v>
      </c>
      <c r="E11" s="14">
        <v>0</v>
      </c>
      <c r="F11" s="14">
        <f t="shared" si="4"/>
        <v>0</v>
      </c>
      <c r="G11" s="47">
        <f t="shared" si="5"/>
        <v>0</v>
      </c>
      <c r="H11" s="14">
        <v>0</v>
      </c>
      <c r="I11" s="20">
        <f t="shared" si="3"/>
        <v>0</v>
      </c>
      <c r="K11" s="34"/>
      <c r="L11" s="14"/>
      <c r="M11" s="14"/>
    </row>
    <row r="12" spans="1:14" s="21" customFormat="1" ht="39.75" customHeight="1" x14ac:dyDescent="0.25">
      <c r="A12" s="32"/>
      <c r="B12" s="13" t="s">
        <v>82</v>
      </c>
      <c r="C12" s="23" t="s">
        <v>32</v>
      </c>
      <c r="D12" s="14">
        <v>0</v>
      </c>
      <c r="E12" s="14">
        <v>0</v>
      </c>
      <c r="F12" s="14">
        <f t="shared" si="4"/>
        <v>0</v>
      </c>
      <c r="G12" s="47">
        <f t="shared" si="5"/>
        <v>0</v>
      </c>
      <c r="H12" s="14">
        <v>0</v>
      </c>
      <c r="I12" s="20">
        <f t="shared" si="3"/>
        <v>0</v>
      </c>
      <c r="K12" s="34"/>
      <c r="L12" s="14"/>
      <c r="M12" s="14"/>
    </row>
    <row r="13" spans="1:14" s="21" customFormat="1" ht="30" customHeight="1" x14ac:dyDescent="0.25">
      <c r="A13" s="32"/>
      <c r="B13" s="13" t="s">
        <v>82</v>
      </c>
      <c r="C13" s="23" t="s">
        <v>36</v>
      </c>
      <c r="D13" s="14">
        <v>0</v>
      </c>
      <c r="E13" s="14">
        <v>0</v>
      </c>
      <c r="F13" s="14">
        <f t="shared" si="4"/>
        <v>0</v>
      </c>
      <c r="G13" s="47">
        <f t="shared" si="5"/>
        <v>0</v>
      </c>
      <c r="H13" s="14">
        <v>0</v>
      </c>
      <c r="I13" s="20">
        <f t="shared" si="3"/>
        <v>0</v>
      </c>
      <c r="K13" s="34"/>
      <c r="L13" s="14"/>
      <c r="M13" s="14"/>
      <c r="N13" s="33"/>
    </row>
    <row r="14" spans="1:14" s="21" customFormat="1" ht="30" customHeight="1" x14ac:dyDescent="0.25">
      <c r="A14" s="32"/>
      <c r="B14" s="13" t="s">
        <v>82</v>
      </c>
      <c r="C14" s="23" t="s">
        <v>39</v>
      </c>
      <c r="D14" s="14">
        <v>0</v>
      </c>
      <c r="E14" s="14">
        <v>0</v>
      </c>
      <c r="F14" s="14">
        <f t="shared" si="4"/>
        <v>0</v>
      </c>
      <c r="G14" s="47">
        <f t="shared" si="5"/>
        <v>0</v>
      </c>
      <c r="H14" s="14">
        <v>0</v>
      </c>
      <c r="I14" s="20">
        <f t="shared" si="3"/>
        <v>0</v>
      </c>
      <c r="K14" s="35"/>
      <c r="L14" s="33"/>
      <c r="M14" s="33"/>
      <c r="N14" s="33"/>
    </row>
    <row r="15" spans="1:14" s="21" customFormat="1" ht="30" customHeight="1" x14ac:dyDescent="0.25">
      <c r="A15" s="32"/>
      <c r="B15" s="13" t="s">
        <v>82</v>
      </c>
      <c r="C15" s="23" t="s">
        <v>40</v>
      </c>
      <c r="D15" s="14">
        <v>0</v>
      </c>
      <c r="E15" s="14">
        <v>0.56000000000000005</v>
      </c>
      <c r="F15" s="14">
        <f t="shared" si="4"/>
        <v>-0.56000000000000005</v>
      </c>
      <c r="G15" s="47">
        <f t="shared" si="5"/>
        <v>-0.56000000000000005</v>
      </c>
      <c r="H15" s="14">
        <v>0</v>
      </c>
      <c r="I15" s="20">
        <f t="shared" si="3"/>
        <v>-0.56000000000000005</v>
      </c>
      <c r="K15" s="35"/>
      <c r="L15" s="33"/>
      <c r="M15" s="33"/>
      <c r="N15" s="33"/>
    </row>
    <row r="16" spans="1:14" s="21" customFormat="1" ht="30" customHeight="1" x14ac:dyDescent="0.25">
      <c r="A16" s="32"/>
      <c r="B16" s="13" t="s">
        <v>82</v>
      </c>
      <c r="C16" s="23" t="s">
        <v>41</v>
      </c>
      <c r="D16" s="14">
        <v>0</v>
      </c>
      <c r="E16" s="14">
        <v>0</v>
      </c>
      <c r="F16" s="14">
        <f t="shared" si="4"/>
        <v>0</v>
      </c>
      <c r="G16" s="47">
        <f t="shared" si="5"/>
        <v>0</v>
      </c>
      <c r="H16" s="14">
        <v>0</v>
      </c>
      <c r="I16" s="20">
        <f t="shared" si="3"/>
        <v>0</v>
      </c>
      <c r="K16" s="35"/>
      <c r="L16" s="33"/>
      <c r="M16" s="33"/>
      <c r="N16" s="33"/>
    </row>
    <row r="17" spans="1:14" s="21" customFormat="1" ht="30" customHeight="1" x14ac:dyDescent="0.25">
      <c r="A17" s="32"/>
      <c r="B17" s="13" t="s">
        <v>23</v>
      </c>
      <c r="C17" s="23" t="s">
        <v>23</v>
      </c>
      <c r="D17" s="14">
        <v>0</v>
      </c>
      <c r="E17" s="14">
        <v>0</v>
      </c>
      <c r="F17" s="14">
        <f t="shared" si="4"/>
        <v>0</v>
      </c>
      <c r="G17" s="47">
        <f t="shared" si="5"/>
        <v>0</v>
      </c>
      <c r="H17" s="14">
        <v>0</v>
      </c>
      <c r="I17" s="20">
        <f t="shared" si="3"/>
        <v>0</v>
      </c>
      <c r="K17" s="35"/>
      <c r="L17" s="33"/>
      <c r="M17" s="33"/>
      <c r="N17" s="33"/>
    </row>
    <row r="18" spans="1:14" s="21" customFormat="1" ht="30" customHeight="1" x14ac:dyDescent="0.25">
      <c r="A18" s="32"/>
      <c r="B18" s="13" t="s">
        <v>23</v>
      </c>
      <c r="C18" s="23" t="s">
        <v>23</v>
      </c>
      <c r="D18" s="14">
        <v>0</v>
      </c>
      <c r="E18" s="14">
        <v>0</v>
      </c>
      <c r="F18" s="14">
        <f t="shared" si="4"/>
        <v>0</v>
      </c>
      <c r="G18" s="47">
        <f t="shared" si="5"/>
        <v>0</v>
      </c>
      <c r="H18" s="14">
        <v>0</v>
      </c>
      <c r="I18" s="20">
        <f t="shared" si="3"/>
        <v>0</v>
      </c>
      <c r="K18" s="35"/>
      <c r="L18" s="33"/>
      <c r="M18" s="33"/>
      <c r="N18" s="33"/>
    </row>
    <row r="19" spans="1:14" ht="30" customHeight="1" x14ac:dyDescent="0.25">
      <c r="A19" s="21"/>
      <c r="B19" s="13" t="s">
        <v>23</v>
      </c>
      <c r="C19" s="23" t="s">
        <v>23</v>
      </c>
      <c r="D19" s="14">
        <v>0</v>
      </c>
      <c r="E19" s="14">
        <v>0</v>
      </c>
      <c r="F19" s="14">
        <f t="shared" si="4"/>
        <v>0</v>
      </c>
      <c r="G19" s="47">
        <f t="shared" si="5"/>
        <v>0</v>
      </c>
      <c r="H19" s="12">
        <v>0</v>
      </c>
      <c r="I19" s="19">
        <f t="shared" si="3"/>
        <v>0</v>
      </c>
      <c r="K19" s="35"/>
      <c r="L19" s="17"/>
      <c r="M19" s="17"/>
      <c r="N19" s="17"/>
    </row>
    <row r="20" spans="1:14" x14ac:dyDescent="0.25">
      <c r="B20" s="31"/>
      <c r="C20" s="24"/>
      <c r="D20" s="30"/>
      <c r="E20" s="15"/>
      <c r="F20" s="15"/>
      <c r="G20" s="48"/>
      <c r="H20" s="15"/>
      <c r="I20" s="19"/>
      <c r="J20" s="16"/>
    </row>
    <row r="21" spans="1:14" s="55" customFormat="1" ht="18.75" thickBot="1" x14ac:dyDescent="0.3">
      <c r="B21" s="56" t="s">
        <v>63</v>
      </c>
      <c r="C21" s="57"/>
      <c r="D21" s="58">
        <f>SUM(D9:D20)</f>
        <v>2145</v>
      </c>
      <c r="E21" s="59">
        <f>SUM(E9:E20)</f>
        <v>990.81</v>
      </c>
      <c r="F21" s="59">
        <f>D21-E21</f>
        <v>1154.19</v>
      </c>
      <c r="G21" s="60">
        <f>SUM(G9:G20)</f>
        <v>1154.19</v>
      </c>
      <c r="H21" s="59">
        <f>SUM(H9:H20)</f>
        <v>0</v>
      </c>
      <c r="I21" s="59">
        <f>SUM(G21:H21)</f>
        <v>1154.19</v>
      </c>
      <c r="J21" s="61"/>
      <c r="K21" s="62"/>
    </row>
  </sheetData>
  <printOptions gridLines="1"/>
  <pageMargins left="0.25" right="0.25" top="0.75" bottom="0.75" header="0.3" footer="0.3"/>
  <pageSetup paperSize="5" scale="66" orientation="landscape" r:id="rId1"/>
  <headerFooter>
    <oddHeader xml:space="preserve">&amp;C&amp;"-,Bold"&amp;14January 2019
FY 20 Balance Sheet
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9"/>
  <sheetViews>
    <sheetView workbookViewId="0">
      <selection activeCell="B22" sqref="B22"/>
    </sheetView>
  </sheetViews>
  <sheetFormatPr defaultRowHeight="15" x14ac:dyDescent="0.25"/>
  <cols>
    <col min="1" max="1" width="13.28515625" style="41" bestFit="1" customWidth="1"/>
    <col min="2" max="2" width="37" bestFit="1" customWidth="1"/>
    <col min="3" max="3" width="9.140625" style="42"/>
    <col min="4" max="4" width="11.85546875" bestFit="1" customWidth="1"/>
    <col min="5" max="5" width="58.42578125" bestFit="1" customWidth="1"/>
  </cols>
  <sheetData>
    <row r="1" spans="1:5" s="36" customFormat="1" x14ac:dyDescent="0.25">
      <c r="A1" s="41" t="s">
        <v>53</v>
      </c>
      <c r="B1" s="36" t="s">
        <v>47</v>
      </c>
      <c r="C1" s="42" t="s">
        <v>48</v>
      </c>
      <c r="D1" s="36" t="s">
        <v>49</v>
      </c>
    </row>
    <row r="2" spans="1:5" x14ac:dyDescent="0.25">
      <c r="A2" s="43" t="s">
        <v>82</v>
      </c>
      <c r="B2" s="44" t="s">
        <v>24</v>
      </c>
      <c r="C2" s="45">
        <v>101</v>
      </c>
      <c r="D2" s="44"/>
    </row>
    <row r="3" spans="1:5" x14ac:dyDescent="0.25">
      <c r="A3" s="43" t="s">
        <v>82</v>
      </c>
      <c r="B3" s="44" t="s">
        <v>25</v>
      </c>
      <c r="C3" s="45">
        <v>102</v>
      </c>
      <c r="D3" s="44"/>
    </row>
    <row r="4" spans="1:5" x14ac:dyDescent="0.25">
      <c r="A4" s="43" t="s">
        <v>82</v>
      </c>
      <c r="B4" s="44" t="s">
        <v>26</v>
      </c>
      <c r="C4" s="45">
        <v>101</v>
      </c>
      <c r="D4" s="44"/>
    </row>
    <row r="5" spans="1:5" x14ac:dyDescent="0.25">
      <c r="A5" s="43" t="s">
        <v>82</v>
      </c>
      <c r="B5" s="44" t="s">
        <v>28</v>
      </c>
      <c r="C5" s="45">
        <v>152</v>
      </c>
      <c r="D5" s="44"/>
    </row>
    <row r="6" spans="1:5" x14ac:dyDescent="0.25">
      <c r="A6" s="43" t="s">
        <v>82</v>
      </c>
      <c r="B6" s="44" t="s">
        <v>30</v>
      </c>
      <c r="C6" s="45">
        <v>152</v>
      </c>
      <c r="D6" s="44"/>
    </row>
    <row r="7" spans="1:5" x14ac:dyDescent="0.25">
      <c r="A7" s="43" t="s">
        <v>82</v>
      </c>
      <c r="B7" s="44" t="s">
        <v>31</v>
      </c>
      <c r="C7" s="45">
        <v>152</v>
      </c>
      <c r="D7" s="44"/>
    </row>
    <row r="8" spans="1:5" x14ac:dyDescent="0.25">
      <c r="A8" s="43" t="s">
        <v>82</v>
      </c>
      <c r="B8" s="44" t="s">
        <v>32</v>
      </c>
      <c r="C8" s="45">
        <v>152</v>
      </c>
      <c r="D8" s="44"/>
      <c r="E8" t="s">
        <v>56</v>
      </c>
    </row>
    <row r="9" spans="1:5" x14ac:dyDescent="0.25">
      <c r="A9" s="43" t="s">
        <v>82</v>
      </c>
      <c r="B9" s="44" t="s">
        <v>36</v>
      </c>
      <c r="C9" s="45">
        <v>152</v>
      </c>
      <c r="D9" s="44"/>
      <c r="E9" t="s">
        <v>57</v>
      </c>
    </row>
    <row r="10" spans="1:5" x14ac:dyDescent="0.25">
      <c r="A10" s="43" t="s">
        <v>82</v>
      </c>
      <c r="B10" s="44" t="s">
        <v>39</v>
      </c>
      <c r="C10" s="45">
        <v>152</v>
      </c>
      <c r="D10" s="44"/>
    </row>
    <row r="11" spans="1:5" s="36" customFormat="1" x14ac:dyDescent="0.25">
      <c r="A11" s="43" t="s">
        <v>82</v>
      </c>
      <c r="B11" s="44" t="s">
        <v>40</v>
      </c>
      <c r="C11" s="45">
        <v>152</v>
      </c>
      <c r="D11" s="44"/>
    </row>
    <row r="12" spans="1:5" s="36" customFormat="1" x14ac:dyDescent="0.25">
      <c r="A12" s="43" t="s">
        <v>82</v>
      </c>
      <c r="B12" s="44" t="s">
        <v>41</v>
      </c>
      <c r="C12" s="45">
        <v>152</v>
      </c>
      <c r="D12" s="44"/>
    </row>
    <row r="13" spans="1:5" s="36" customFormat="1" x14ac:dyDescent="0.25">
      <c r="A13" s="43" t="s">
        <v>82</v>
      </c>
      <c r="B13" s="44" t="s">
        <v>42</v>
      </c>
      <c r="C13" s="45">
        <v>152</v>
      </c>
      <c r="D13" s="44"/>
    </row>
    <row r="14" spans="1:5" s="36" customFormat="1" x14ac:dyDescent="0.25">
      <c r="A14" s="63" t="s">
        <v>82</v>
      </c>
      <c r="B14" t="s">
        <v>27</v>
      </c>
      <c r="C14" s="42">
        <v>152</v>
      </c>
    </row>
    <row r="15" spans="1:5" s="36" customFormat="1" x14ac:dyDescent="0.25">
      <c r="A15" s="63" t="s">
        <v>82</v>
      </c>
      <c r="B15" t="s">
        <v>29</v>
      </c>
      <c r="C15" s="42">
        <v>152</v>
      </c>
    </row>
    <row r="16" spans="1:5" s="36" customFormat="1" x14ac:dyDescent="0.25">
      <c r="A16" s="63" t="s">
        <v>82</v>
      </c>
      <c r="B16" t="s">
        <v>33</v>
      </c>
      <c r="C16" s="42">
        <v>152</v>
      </c>
    </row>
    <row r="17" spans="1:5" s="36" customFormat="1" x14ac:dyDescent="0.25">
      <c r="A17" s="63" t="s">
        <v>82</v>
      </c>
      <c r="B17" t="s">
        <v>34</v>
      </c>
      <c r="C17" s="42">
        <v>152</v>
      </c>
    </row>
    <row r="18" spans="1:5" x14ac:dyDescent="0.25">
      <c r="A18" s="63" t="s">
        <v>82</v>
      </c>
      <c r="B18" t="s">
        <v>52</v>
      </c>
      <c r="C18" s="42">
        <v>152</v>
      </c>
    </row>
    <row r="19" spans="1:5" x14ac:dyDescent="0.25">
      <c r="A19" s="63" t="s">
        <v>82</v>
      </c>
      <c r="B19" t="s">
        <v>35</v>
      </c>
      <c r="C19" s="42">
        <v>152</v>
      </c>
    </row>
    <row r="20" spans="1:5" s="36" customFormat="1" x14ac:dyDescent="0.25">
      <c r="A20" s="63" t="s">
        <v>82</v>
      </c>
      <c r="B20" s="36" t="s">
        <v>52</v>
      </c>
      <c r="C20" s="42">
        <v>152</v>
      </c>
    </row>
    <row r="21" spans="1:5" s="36" customFormat="1" x14ac:dyDescent="0.25">
      <c r="A21" s="63" t="s">
        <v>82</v>
      </c>
      <c r="B21" s="36" t="s">
        <v>50</v>
      </c>
      <c r="C21" s="42">
        <v>152</v>
      </c>
      <c r="E21" s="36" t="s">
        <v>51</v>
      </c>
    </row>
    <row r="22" spans="1:5" s="36" customFormat="1" x14ac:dyDescent="0.25">
      <c r="A22" s="63" t="s">
        <v>82</v>
      </c>
      <c r="B22" s="36" t="s">
        <v>37</v>
      </c>
      <c r="C22" s="42">
        <v>110</v>
      </c>
    </row>
    <row r="23" spans="1:5" s="36" customFormat="1" x14ac:dyDescent="0.25">
      <c r="A23" s="63" t="s">
        <v>82</v>
      </c>
      <c r="B23" s="36" t="s">
        <v>38</v>
      </c>
      <c r="C23" s="42">
        <v>110</v>
      </c>
    </row>
    <row r="24" spans="1:5" s="36" customFormat="1" x14ac:dyDescent="0.25">
      <c r="A24" s="63" t="s">
        <v>82</v>
      </c>
      <c r="B24" s="36" t="s">
        <v>43</v>
      </c>
      <c r="C24" s="42">
        <v>110</v>
      </c>
    </row>
    <row r="25" spans="1:5" s="36" customFormat="1" x14ac:dyDescent="0.25">
      <c r="A25" s="63" t="s">
        <v>82</v>
      </c>
      <c r="B25" s="36" t="s">
        <v>44</v>
      </c>
      <c r="C25" s="42">
        <v>152</v>
      </c>
    </row>
    <row r="26" spans="1:5" s="36" customFormat="1" x14ac:dyDescent="0.25">
      <c r="A26" s="63" t="s">
        <v>82</v>
      </c>
      <c r="B26" s="36" t="s">
        <v>45</v>
      </c>
      <c r="C26" s="42">
        <v>152</v>
      </c>
    </row>
    <row r="27" spans="1:5" s="36" customFormat="1" x14ac:dyDescent="0.25">
      <c r="A27" s="63" t="s">
        <v>82</v>
      </c>
      <c r="B27" s="36" t="s">
        <v>46</v>
      </c>
      <c r="C27" s="42">
        <v>170</v>
      </c>
    </row>
    <row r="28" spans="1:5" s="36" customFormat="1" x14ac:dyDescent="0.25">
      <c r="A28" s="41"/>
      <c r="C28" s="42"/>
    </row>
    <row r="29" spans="1:5" s="36" customFormat="1" x14ac:dyDescent="0.25">
      <c r="A29" s="41"/>
      <c r="C29" s="42"/>
    </row>
  </sheetData>
  <sortState ref="A2:E30">
    <sortCondition ref="D2:D30"/>
    <sortCondition ref="A2:A3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71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72</v>
      </c>
      <c r="B4" s="4"/>
      <c r="C4" s="4"/>
      <c r="D4" s="4"/>
      <c r="E4" s="4"/>
      <c r="F4" s="4"/>
      <c r="G4" s="4"/>
      <c r="H4" s="4"/>
      <c r="I4" s="4"/>
      <c r="J4" s="4">
        <v>450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450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450</v>
      </c>
      <c r="U26" s="38">
        <f>SUM(S26:T26)</f>
        <v>450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450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450</v>
      </c>
      <c r="U33" s="38">
        <f>SUM(S33:T33)</f>
        <v>450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Z39"/>
  <sheetViews>
    <sheetView workbookViewId="0">
      <pane ySplit="1" topLeftCell="A2" activePane="bottomLeft" state="frozen"/>
      <selection activeCell="B90" sqref="B90:AF150"/>
      <selection pane="bottomLeft" activeCell="E28" sqref="E28:N35"/>
    </sheetView>
  </sheetViews>
  <sheetFormatPr defaultRowHeight="15" x14ac:dyDescent="0.25"/>
  <cols>
    <col min="1" max="1" width="21.28515625" style="1" bestFit="1" customWidth="1"/>
    <col min="2" max="8" width="7" style="3" bestFit="1" customWidth="1"/>
    <col min="9" max="9" width="10.42578125" style="3" bestFit="1" customWidth="1"/>
    <col min="10" max="10" width="13.140625" style="3" bestFit="1" customWidth="1"/>
    <col min="11" max="11" width="11.85546875" style="3" bestFit="1" customWidth="1"/>
    <col min="12" max="12" width="10.42578125" style="3" bestFit="1" customWidth="1"/>
    <col min="13" max="13" width="9.140625" style="3" bestFit="1" customWidth="1"/>
    <col min="14" max="14" width="13.140625" style="3" bestFit="1" customWidth="1"/>
    <col min="15" max="15" width="11.85546875" style="3" bestFit="1" customWidth="1"/>
    <col min="16" max="16" width="7" style="3" bestFit="1" customWidth="1"/>
    <col min="17" max="17" width="9.5703125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70</v>
      </c>
      <c r="B4" s="4"/>
      <c r="C4" s="4"/>
      <c r="D4" s="4"/>
      <c r="E4" s="4"/>
      <c r="F4" s="4"/>
      <c r="G4" s="4"/>
      <c r="H4" s="4"/>
      <c r="I4" s="4"/>
      <c r="J4" s="4">
        <v>22513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ht="15.75" customHeight="1" x14ac:dyDescent="0.25">
      <c r="A5" s="7" t="s">
        <v>68</v>
      </c>
      <c r="B5" s="4"/>
      <c r="C5" s="4"/>
      <c r="D5" s="4"/>
      <c r="E5" s="4"/>
      <c r="F5" s="4"/>
      <c r="G5" s="4"/>
      <c r="H5" s="4"/>
      <c r="I5" s="4"/>
      <c r="J5" s="4">
        <v>-12000</v>
      </c>
      <c r="K5" s="4"/>
      <c r="L5" s="4"/>
      <c r="M5" s="4"/>
      <c r="N5" s="4">
        <v>12000</v>
      </c>
      <c r="O5" s="4"/>
      <c r="P5" s="4"/>
      <c r="Q5" s="4"/>
      <c r="R5" s="4"/>
      <c r="S5" s="4"/>
      <c r="T5" s="9"/>
      <c r="U5" s="4"/>
      <c r="V5" s="4"/>
      <c r="W5" s="4"/>
      <c r="X5" s="4"/>
      <c r="Y5" s="4"/>
      <c r="Z5" s="4"/>
    </row>
    <row r="6" spans="1:26" s="8" customFormat="1" ht="15.75" customHeigh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9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-5146.6899999999996</v>
      </c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10513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6853.31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17366.310000000001</v>
      </c>
      <c r="U26" s="38">
        <f>SUM(S26:T26)</f>
        <v>17366.310000000001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A28" s="1" t="s">
        <v>75</v>
      </c>
      <c r="S28" s="10"/>
      <c r="T28" s="10"/>
      <c r="U28" s="10"/>
    </row>
    <row r="29" spans="1:26" x14ac:dyDescent="0.25">
      <c r="A29" s="1" t="s">
        <v>80</v>
      </c>
      <c r="K29" s="3">
        <v>105</v>
      </c>
      <c r="S29" s="10"/>
      <c r="T29" s="10"/>
      <c r="U29" s="10"/>
    </row>
    <row r="30" spans="1:26" x14ac:dyDescent="0.25">
      <c r="A30" s="1" t="s">
        <v>74</v>
      </c>
      <c r="I30" s="3">
        <v>-250</v>
      </c>
      <c r="S30" s="10"/>
      <c r="T30" s="10"/>
      <c r="U30" s="10"/>
    </row>
    <row r="31" spans="1:26" x14ac:dyDescent="0.25">
      <c r="A31" s="1" t="s">
        <v>76</v>
      </c>
      <c r="N31" s="3">
        <v>-682.42</v>
      </c>
      <c r="S31" s="10"/>
      <c r="T31" s="10"/>
      <c r="U31" s="10"/>
    </row>
    <row r="32" spans="1:26" x14ac:dyDescent="0.25">
      <c r="A32" s="1" t="s">
        <v>77</v>
      </c>
      <c r="N32" s="3">
        <v>-682.42</v>
      </c>
      <c r="S32" s="10"/>
      <c r="T32" s="10"/>
      <c r="U32" s="10"/>
    </row>
    <row r="33" spans="1:26" x14ac:dyDescent="0.25">
      <c r="A33" s="1" t="s">
        <v>78</v>
      </c>
      <c r="N33" s="3">
        <v>-682.42</v>
      </c>
      <c r="S33" s="10"/>
      <c r="T33" s="10"/>
      <c r="U33" s="10"/>
    </row>
    <row r="34" spans="1:26" x14ac:dyDescent="0.25">
      <c r="A34" s="1" t="s">
        <v>79</v>
      </c>
      <c r="N34" s="3">
        <v>-682.42</v>
      </c>
      <c r="S34" s="10"/>
      <c r="T34" s="10"/>
      <c r="U34" s="10"/>
    </row>
    <row r="35" spans="1:26" x14ac:dyDescent="0.25">
      <c r="S35" s="10"/>
      <c r="T35" s="10"/>
      <c r="U35" s="10"/>
    </row>
    <row r="36" spans="1:26" x14ac:dyDescent="0.25">
      <c r="S36" s="10"/>
      <c r="T36" s="10"/>
      <c r="U36" s="10"/>
    </row>
    <row r="37" spans="1:26" x14ac:dyDescent="0.25">
      <c r="S37" s="10"/>
      <c r="T37" s="10"/>
      <c r="U37" s="10"/>
    </row>
    <row r="38" spans="1:26" x14ac:dyDescent="0.25">
      <c r="S38" s="10"/>
      <c r="T38" s="10"/>
      <c r="U38" s="10"/>
    </row>
    <row r="39" spans="1:26" s="37" customFormat="1" ht="18" x14ac:dyDescent="0.35">
      <c r="A39" s="37" t="s">
        <v>3</v>
      </c>
      <c r="B39" s="38">
        <f t="shared" ref="B39:R39" si="1">SUM(B26:B38)</f>
        <v>0</v>
      </c>
      <c r="C39" s="38">
        <f t="shared" si="1"/>
        <v>0</v>
      </c>
      <c r="D39" s="38">
        <f t="shared" si="1"/>
        <v>0</v>
      </c>
      <c r="E39" s="38">
        <f t="shared" si="1"/>
        <v>0</v>
      </c>
      <c r="F39" s="38">
        <f t="shared" si="1"/>
        <v>0</v>
      </c>
      <c r="G39" s="38">
        <f t="shared" si="1"/>
        <v>0</v>
      </c>
      <c r="H39" s="38">
        <f t="shared" si="1"/>
        <v>0</v>
      </c>
      <c r="I39" s="38">
        <f t="shared" si="1"/>
        <v>-250</v>
      </c>
      <c r="J39" s="38">
        <f t="shared" si="1"/>
        <v>10513</v>
      </c>
      <c r="K39" s="38">
        <f t="shared" si="1"/>
        <v>105</v>
      </c>
      <c r="L39" s="38">
        <f t="shared" si="1"/>
        <v>0</v>
      </c>
      <c r="M39" s="38">
        <f t="shared" si="1"/>
        <v>0</v>
      </c>
      <c r="N39" s="38">
        <f t="shared" si="1"/>
        <v>4123.63</v>
      </c>
      <c r="O39" s="38">
        <f t="shared" si="1"/>
        <v>0</v>
      </c>
      <c r="P39" s="38">
        <f t="shared" si="1"/>
        <v>0</v>
      </c>
      <c r="Q39" s="38">
        <f t="shared" si="1"/>
        <v>0</v>
      </c>
      <c r="R39" s="38">
        <f t="shared" si="1"/>
        <v>0</v>
      </c>
      <c r="S39" s="38">
        <f>B39+C39+D39+E39+F39+G39+H39</f>
        <v>0</v>
      </c>
      <c r="T39" s="38">
        <f>I39+J39+K39+L39+M39+N39+O39+P39+Q39+R39</f>
        <v>14491.630000000001</v>
      </c>
      <c r="U39" s="38">
        <f>SUM(S39:T39)</f>
        <v>14491.630000000001</v>
      </c>
      <c r="V39" s="38"/>
      <c r="W39" s="38"/>
      <c r="X39" s="38"/>
      <c r="Y39" s="38"/>
      <c r="Z39" s="3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AA34"/>
  <sheetViews>
    <sheetView workbookViewId="0">
      <pane ySplit="1" topLeftCell="A2" activePane="bottomLeft" state="frozen"/>
      <selection activeCell="B90" sqref="B90:AF150"/>
      <selection pane="bottomLeft" activeCell="A16" sqref="A16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6" width="7" style="3" bestFit="1" customWidth="1"/>
    <col min="17" max="17" width="10.42578125" style="3" bestFit="1" customWidth="1"/>
    <col min="18" max="18" width="9.5703125" style="3" bestFit="1" customWidth="1"/>
    <col min="19" max="19" width="12.7109375" style="3" bestFit="1" customWidth="1"/>
    <col min="20" max="20" width="18" style="3" bestFit="1" customWidth="1"/>
    <col min="21" max="21" width="20.140625" style="6" bestFit="1" customWidth="1"/>
    <col min="22" max="22" width="17.85546875" style="3" bestFit="1" customWidth="1"/>
    <col min="23" max="23" width="13.5703125" style="3" bestFit="1" customWidth="1"/>
    <col min="24" max="24" width="13.28515625" style="3" bestFit="1" customWidth="1"/>
    <col min="25" max="27" width="9.140625" style="3"/>
    <col min="28" max="16384" width="9.140625" style="36"/>
  </cols>
  <sheetData>
    <row r="1" spans="1:27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765900</v>
      </c>
      <c r="R1" s="2">
        <v>785000</v>
      </c>
      <c r="S1" s="2">
        <v>882970</v>
      </c>
      <c r="T1" s="2" t="s">
        <v>19</v>
      </c>
      <c r="U1" s="2" t="s">
        <v>20</v>
      </c>
      <c r="V1" s="5" t="s">
        <v>21</v>
      </c>
    </row>
    <row r="2" spans="1:27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4" spans="1:27" s="8" customFormat="1" x14ac:dyDescent="0.25">
      <c r="A4" s="7" t="s">
        <v>73</v>
      </c>
      <c r="B4" s="4"/>
      <c r="C4" s="4"/>
      <c r="D4" s="4"/>
      <c r="E4" s="4"/>
      <c r="F4" s="4"/>
      <c r="G4" s="4"/>
      <c r="H4" s="4"/>
      <c r="I4" s="4"/>
      <c r="J4" s="4">
        <v>1150</v>
      </c>
      <c r="K4" s="4"/>
      <c r="L4" s="4"/>
      <c r="M4" s="4"/>
      <c r="N4" s="4"/>
      <c r="O4" s="4"/>
      <c r="P4" s="4"/>
      <c r="Q4" s="4"/>
      <c r="R4" s="4">
        <v>1150</v>
      </c>
      <c r="S4" s="4"/>
      <c r="T4" s="4"/>
      <c r="U4" s="4"/>
      <c r="V4" s="4"/>
      <c r="W4" s="4"/>
      <c r="X4" s="4"/>
      <c r="Y4" s="4"/>
      <c r="Z4" s="4"/>
      <c r="AA4" s="4"/>
    </row>
    <row r="5" spans="1:27" s="8" customFormat="1" x14ac:dyDescent="0.25">
      <c r="A5" s="7" t="s">
        <v>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-155</v>
      </c>
      <c r="S5" s="4"/>
      <c r="T5" s="4"/>
      <c r="U5" s="4"/>
      <c r="V5" s="4"/>
      <c r="W5" s="4"/>
      <c r="X5" s="4"/>
      <c r="Y5" s="4"/>
      <c r="Z5" s="4"/>
      <c r="AA5" s="4"/>
    </row>
    <row r="6" spans="1:27" s="8" customFormat="1" x14ac:dyDescent="0.25">
      <c r="A6" s="7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8" customForma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8" customFormat="1" ht="15.75" customHeight="1" x14ac:dyDescent="0.2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9"/>
      <c r="V8" s="4"/>
      <c r="W8" s="4"/>
      <c r="X8" s="4"/>
      <c r="Y8" s="4"/>
      <c r="Z8" s="4"/>
      <c r="AA8" s="4"/>
    </row>
    <row r="9" spans="1:27" s="8" customFormat="1" x14ac:dyDescent="0.25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9"/>
      <c r="V9" s="4"/>
      <c r="W9" s="4"/>
      <c r="X9" s="4"/>
      <c r="Y9" s="4"/>
      <c r="Z9" s="4"/>
      <c r="AA9" s="4"/>
    </row>
    <row r="10" spans="1:27" s="8" customFormat="1" x14ac:dyDescent="0.25">
      <c r="A10" s="7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9"/>
      <c r="V10" s="4"/>
      <c r="W10" s="4"/>
      <c r="X10" s="4"/>
      <c r="Y10" s="4"/>
      <c r="Z10" s="4"/>
      <c r="AA10" s="4"/>
    </row>
    <row r="11" spans="1:27" s="8" customFormat="1" x14ac:dyDescent="0.25">
      <c r="A11" s="7" t="s">
        <v>6</v>
      </c>
      <c r="B11" s="4"/>
      <c r="C11" s="4"/>
      <c r="D11" s="4"/>
      <c r="E11" s="4"/>
      <c r="F11" s="4"/>
      <c r="G11" s="4"/>
      <c r="H11" s="4"/>
      <c r="J11" s="4"/>
      <c r="K11" s="4"/>
      <c r="M11" s="4"/>
      <c r="N11" s="4"/>
      <c r="O11" s="4"/>
      <c r="P11" s="4"/>
      <c r="Q11" s="4"/>
      <c r="R11" s="4"/>
      <c r="S11" s="4"/>
      <c r="T11" s="4"/>
      <c r="U11" s="9"/>
      <c r="V11" s="4"/>
      <c r="W11" s="4"/>
      <c r="X11" s="4"/>
      <c r="Y11" s="4"/>
      <c r="Z11" s="4"/>
      <c r="AA11" s="4"/>
    </row>
    <row r="12" spans="1:27" s="8" customFormat="1" x14ac:dyDescent="0.25">
      <c r="A12" s="7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9"/>
      <c r="V12" s="4"/>
      <c r="W12" s="4"/>
      <c r="X12" s="4"/>
      <c r="Y12" s="4"/>
      <c r="Z12" s="4"/>
      <c r="AA12" s="4"/>
    </row>
    <row r="13" spans="1:27" s="8" customFormat="1" x14ac:dyDescent="0.25">
      <c r="A13" s="7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"/>
      <c r="V13" s="4"/>
      <c r="W13" s="4"/>
      <c r="X13" s="4"/>
      <c r="Y13" s="4"/>
      <c r="Z13" s="4"/>
      <c r="AA13" s="4"/>
    </row>
    <row r="14" spans="1:27" s="8" customFormat="1" x14ac:dyDescent="0.25">
      <c r="A14" s="7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"/>
      <c r="V14" s="4"/>
      <c r="W14" s="4"/>
      <c r="X14" s="4"/>
      <c r="Y14" s="4"/>
      <c r="Z14" s="4"/>
      <c r="AA14" s="4"/>
    </row>
    <row r="15" spans="1:27" s="8" customFormat="1" x14ac:dyDescent="0.25">
      <c r="A15" s="7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"/>
      <c r="V15" s="4"/>
      <c r="W15" s="4"/>
      <c r="X15" s="4"/>
      <c r="Y15" s="4"/>
      <c r="Z15" s="4"/>
      <c r="AA15" s="4"/>
    </row>
    <row r="16" spans="1:27" s="8" customFormat="1" x14ac:dyDescent="0.25">
      <c r="A16" s="7" t="s">
        <v>69</v>
      </c>
      <c r="B16" s="4"/>
      <c r="C16" s="4"/>
      <c r="D16" s="4"/>
      <c r="E16" s="4"/>
      <c r="F16" s="4"/>
      <c r="G16" s="4"/>
      <c r="H16" s="4"/>
      <c r="I16" s="4"/>
      <c r="J16" s="4">
        <v>-290.25</v>
      </c>
      <c r="K16" s="4"/>
      <c r="L16" s="4"/>
      <c r="M16" s="4"/>
      <c r="N16" s="4"/>
      <c r="O16" s="4"/>
      <c r="P16" s="4"/>
      <c r="Q16" s="4">
        <v>-700</v>
      </c>
      <c r="R16" s="4"/>
      <c r="S16" s="4"/>
      <c r="T16" s="4"/>
      <c r="U16" s="9"/>
      <c r="V16" s="4"/>
      <c r="W16" s="4"/>
      <c r="X16" s="4"/>
      <c r="Y16" s="4"/>
      <c r="Z16" s="4"/>
      <c r="AA16" s="4"/>
    </row>
    <row r="17" spans="1:27" s="8" customFormat="1" x14ac:dyDescent="0.25">
      <c r="A17" s="7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9"/>
      <c r="V17" s="4"/>
      <c r="W17" s="4"/>
      <c r="X17" s="4"/>
      <c r="Y17" s="4"/>
      <c r="Z17" s="4"/>
      <c r="AA17" s="4"/>
    </row>
    <row r="18" spans="1:27" s="8" customFormat="1" x14ac:dyDescent="0.25">
      <c r="A18" s="7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9"/>
      <c r="V18" s="4"/>
      <c r="W18" s="4"/>
      <c r="X18" s="4"/>
      <c r="Y18" s="4"/>
      <c r="Z18" s="4"/>
      <c r="AA18" s="4"/>
    </row>
    <row r="19" spans="1:27" s="8" customFormat="1" x14ac:dyDescent="0.25">
      <c r="A19" s="7" t="s">
        <v>14</v>
      </c>
      <c r="B19" s="4"/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9"/>
      <c r="V19" s="4"/>
      <c r="W19" s="4"/>
      <c r="X19" s="4"/>
      <c r="Y19" s="4"/>
      <c r="Z19" s="4"/>
      <c r="AA19" s="4"/>
    </row>
    <row r="20" spans="1:27" s="8" customFormat="1" x14ac:dyDescent="0.25">
      <c r="A20" s="7" t="s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9"/>
      <c r="V20" s="4"/>
      <c r="W20" s="4"/>
      <c r="X20" s="4"/>
      <c r="Y20" s="4"/>
      <c r="Z20" s="4"/>
      <c r="AA20" s="4"/>
    </row>
    <row r="21" spans="1:27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9"/>
      <c r="V21" s="4"/>
      <c r="W21" s="4"/>
      <c r="X21" s="4"/>
      <c r="Y21" s="4"/>
      <c r="Z21" s="4"/>
      <c r="AA21" s="4"/>
    </row>
    <row r="22" spans="1:27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9"/>
      <c r="V22" s="4"/>
      <c r="W22" s="4"/>
      <c r="X22" s="4"/>
      <c r="Y22" s="4"/>
      <c r="Z22" s="4"/>
      <c r="AA22" s="4"/>
    </row>
    <row r="23" spans="1:27" s="8" customFormat="1" x14ac:dyDescent="0.2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9"/>
      <c r="V23" s="4"/>
      <c r="W23" s="4"/>
      <c r="X23" s="4"/>
      <c r="Y23" s="4"/>
      <c r="Z23" s="4"/>
      <c r="AA23" s="4"/>
    </row>
    <row r="24" spans="1:27" s="8" customFormat="1" x14ac:dyDescent="0.25">
      <c r="A24" s="7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9"/>
      <c r="V24" s="4"/>
      <c r="W24" s="4"/>
      <c r="X24" s="4"/>
      <c r="Y24" s="4"/>
      <c r="Z24" s="4"/>
      <c r="AA24" s="4"/>
    </row>
    <row r="25" spans="1:27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9"/>
      <c r="V25" s="4"/>
      <c r="W25" s="4"/>
      <c r="X25" s="4"/>
      <c r="Y25" s="4"/>
      <c r="Z25" s="4"/>
      <c r="AA25" s="4"/>
    </row>
    <row r="26" spans="1:27" s="8" customFormat="1" x14ac:dyDescent="0.2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9"/>
      <c r="V26" s="4"/>
      <c r="W26" s="4"/>
      <c r="X26" s="4"/>
      <c r="Y26" s="4"/>
      <c r="Z26" s="4"/>
      <c r="AA26" s="4"/>
    </row>
    <row r="27" spans="1:27" s="37" customFormat="1" ht="18" x14ac:dyDescent="0.35">
      <c r="A27" s="37" t="s">
        <v>10</v>
      </c>
      <c r="B27" s="38">
        <f t="shared" ref="B27:S27" si="0">SUM(B3:B26)</f>
        <v>0</v>
      </c>
      <c r="C27" s="38">
        <f t="shared" si="0"/>
        <v>0</v>
      </c>
      <c r="D27" s="38">
        <f t="shared" si="0"/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8">
        <f t="shared" si="0"/>
        <v>0</v>
      </c>
      <c r="I27" s="38">
        <f t="shared" si="0"/>
        <v>0</v>
      </c>
      <c r="J27" s="38">
        <f t="shared" si="0"/>
        <v>859.75</v>
      </c>
      <c r="K27" s="38">
        <f t="shared" si="0"/>
        <v>0</v>
      </c>
      <c r="L27" s="38">
        <f t="shared" si="0"/>
        <v>0</v>
      </c>
      <c r="M27" s="38">
        <f t="shared" si="0"/>
        <v>0</v>
      </c>
      <c r="N27" s="38">
        <f t="shared" si="0"/>
        <v>0</v>
      </c>
      <c r="O27" s="38">
        <f t="shared" si="0"/>
        <v>0</v>
      </c>
      <c r="P27" s="38">
        <f t="shared" si="0"/>
        <v>0</v>
      </c>
      <c r="Q27" s="38">
        <f t="shared" si="0"/>
        <v>-700</v>
      </c>
      <c r="R27" s="38">
        <f t="shared" si="0"/>
        <v>995</v>
      </c>
      <c r="S27" s="38">
        <f t="shared" si="0"/>
        <v>0</v>
      </c>
      <c r="T27" s="38">
        <f>B27+C27+D27+E27+F27+G27+H27</f>
        <v>0</v>
      </c>
      <c r="U27" s="38">
        <f>I27+J27+K27+L27+M27+N27+O27+P27+Q27+R27+S27</f>
        <v>1154.75</v>
      </c>
      <c r="V27" s="38">
        <f>SUM(T27:U27)</f>
        <v>1154.75</v>
      </c>
      <c r="W27" s="38"/>
      <c r="X27" s="38"/>
      <c r="Y27" s="38"/>
      <c r="Z27" s="38"/>
      <c r="AA27" s="38"/>
    </row>
    <row r="28" spans="1:27" x14ac:dyDescent="0.25">
      <c r="T28" s="10"/>
      <c r="U28" s="10"/>
      <c r="V28" s="10"/>
    </row>
    <row r="29" spans="1:27" x14ac:dyDescent="0.25">
      <c r="T29" s="10"/>
      <c r="U29" s="10"/>
      <c r="V29" s="10"/>
    </row>
    <row r="30" spans="1:27" x14ac:dyDescent="0.25">
      <c r="T30" s="10"/>
      <c r="U30" s="10"/>
      <c r="V30" s="10"/>
    </row>
    <row r="31" spans="1:27" x14ac:dyDescent="0.25">
      <c r="T31" s="10"/>
      <c r="U31" s="10"/>
      <c r="V31" s="10"/>
    </row>
    <row r="32" spans="1:27" x14ac:dyDescent="0.25">
      <c r="T32" s="10"/>
      <c r="U32" s="10"/>
      <c r="V32" s="10"/>
    </row>
    <row r="33" spans="1:27" x14ac:dyDescent="0.25">
      <c r="T33" s="10"/>
      <c r="U33" s="10"/>
      <c r="V33" s="10"/>
    </row>
    <row r="34" spans="1:27" s="37" customFormat="1" ht="18" x14ac:dyDescent="0.35">
      <c r="A34" s="37" t="s">
        <v>3</v>
      </c>
      <c r="B34" s="38">
        <f t="shared" ref="B34:S34" si="1">SUM(B27:B33)</f>
        <v>0</v>
      </c>
      <c r="C34" s="38">
        <f t="shared" si="1"/>
        <v>0</v>
      </c>
      <c r="D34" s="38">
        <f t="shared" si="1"/>
        <v>0</v>
      </c>
      <c r="E34" s="38">
        <f t="shared" si="1"/>
        <v>0</v>
      </c>
      <c r="F34" s="38">
        <f t="shared" si="1"/>
        <v>0</v>
      </c>
      <c r="G34" s="38">
        <f t="shared" si="1"/>
        <v>0</v>
      </c>
      <c r="H34" s="38">
        <f t="shared" si="1"/>
        <v>0</v>
      </c>
      <c r="I34" s="38">
        <f t="shared" si="1"/>
        <v>0</v>
      </c>
      <c r="J34" s="38">
        <f t="shared" si="1"/>
        <v>859.75</v>
      </c>
      <c r="K34" s="38">
        <f t="shared" si="1"/>
        <v>0</v>
      </c>
      <c r="L34" s="38">
        <f t="shared" si="1"/>
        <v>0</v>
      </c>
      <c r="M34" s="38">
        <f t="shared" si="1"/>
        <v>0</v>
      </c>
      <c r="N34" s="38">
        <f t="shared" si="1"/>
        <v>0</v>
      </c>
      <c r="O34" s="38">
        <f t="shared" si="1"/>
        <v>0</v>
      </c>
      <c r="P34" s="38">
        <f t="shared" si="1"/>
        <v>0</v>
      </c>
      <c r="Q34" s="38">
        <f t="shared" si="1"/>
        <v>-700</v>
      </c>
      <c r="R34" s="38">
        <f t="shared" si="1"/>
        <v>995</v>
      </c>
      <c r="S34" s="38">
        <f t="shared" si="1"/>
        <v>0</v>
      </c>
      <c r="T34" s="38">
        <f>B34+C34+D34+E34+F34+G34+H34</f>
        <v>0</v>
      </c>
      <c r="U34" s="38">
        <f>I34+J34+K34+L34+M34+N34+O34+P34+Q34+R34+S34</f>
        <v>1154.75</v>
      </c>
      <c r="V34" s="38">
        <f>SUM(T34:U34)</f>
        <v>1154.75</v>
      </c>
      <c r="W34" s="38"/>
      <c r="X34" s="38"/>
      <c r="Y34" s="38"/>
      <c r="Z34" s="38"/>
      <c r="AA34" s="3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J28" sqref="J28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1:Z33"/>
  <sheetViews>
    <sheetView workbookViewId="0">
      <pane ySplit="1" topLeftCell="A2" activePane="bottomLeft" state="frozen"/>
      <selection activeCell="B90" sqref="B90:AF150"/>
      <selection pane="bottomLeft" activeCell="A15" sqref="A15"/>
    </sheetView>
  </sheetViews>
  <sheetFormatPr defaultRowHeight="15" x14ac:dyDescent="0.25"/>
  <cols>
    <col min="1" max="1" width="21.28515625" style="1" bestFit="1" customWidth="1"/>
    <col min="2" max="9" width="7" style="3" bestFit="1" customWidth="1"/>
    <col min="10" max="10" width="13.140625" style="3" bestFit="1" customWidth="1"/>
    <col min="11" max="11" width="9.5703125" style="3" bestFit="1" customWidth="1"/>
    <col min="12" max="12" width="10.42578125" style="3" bestFit="1" customWidth="1"/>
    <col min="13" max="13" width="9.140625" style="3" bestFit="1" customWidth="1"/>
    <col min="14" max="17" width="7" style="3" bestFit="1" customWidth="1"/>
    <col min="18" max="18" width="12.7109375" style="3" bestFit="1" customWidth="1"/>
    <col min="19" max="19" width="18" style="3" bestFit="1" customWidth="1"/>
    <col min="20" max="20" width="20.140625" style="6" bestFit="1" customWidth="1"/>
    <col min="21" max="21" width="17.85546875" style="3" bestFit="1" customWidth="1"/>
    <col min="22" max="22" width="13.5703125" style="3" bestFit="1" customWidth="1"/>
    <col min="23" max="23" width="13.28515625" style="3" bestFit="1" customWidth="1"/>
    <col min="24" max="26" width="9.140625" style="3"/>
    <col min="27" max="16384" width="9.140625" style="36"/>
  </cols>
  <sheetData>
    <row r="1" spans="1:26" s="2" customFormat="1" x14ac:dyDescent="0.25">
      <c r="B1" s="2">
        <v>614510</v>
      </c>
      <c r="C1" s="2">
        <v>614600</v>
      </c>
      <c r="D1" s="2">
        <v>615320</v>
      </c>
      <c r="I1" s="2">
        <v>719000</v>
      </c>
      <c r="J1" s="2">
        <v>720000</v>
      </c>
      <c r="K1" s="2">
        <v>731000</v>
      </c>
      <c r="L1" s="2">
        <v>732000</v>
      </c>
      <c r="M1" s="2">
        <v>734000</v>
      </c>
      <c r="N1" s="2">
        <v>740000</v>
      </c>
      <c r="O1" s="2">
        <v>750000</v>
      </c>
      <c r="P1" s="2">
        <v>756000</v>
      </c>
      <c r="Q1" s="2">
        <v>785000</v>
      </c>
      <c r="R1" s="2">
        <v>882970</v>
      </c>
      <c r="S1" s="2" t="s">
        <v>19</v>
      </c>
      <c r="T1" s="2" t="s">
        <v>20</v>
      </c>
      <c r="U1" s="5" t="s">
        <v>21</v>
      </c>
    </row>
    <row r="2" spans="1:26" s="8" customForma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s="8" customFormat="1" x14ac:dyDescent="0.25">
      <c r="A4" s="7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x14ac:dyDescent="0.25">
      <c r="A5" s="7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8" customForma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" customFormat="1" ht="15.75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  <c r="X7" s="4"/>
      <c r="Y7" s="4"/>
      <c r="Z7" s="4"/>
    </row>
    <row r="8" spans="1:26" s="8" customFormat="1" x14ac:dyDescent="0.25">
      <c r="A8" s="7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  <c r="U8" s="4"/>
      <c r="V8" s="4"/>
      <c r="W8" s="4"/>
      <c r="X8" s="4"/>
      <c r="Y8" s="4"/>
      <c r="Z8" s="4"/>
    </row>
    <row r="9" spans="1:26" s="8" customFormat="1" x14ac:dyDescent="0.25">
      <c r="A9" s="7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  <c r="U9" s="4"/>
      <c r="V9" s="4"/>
      <c r="W9" s="4"/>
      <c r="X9" s="4"/>
      <c r="Y9" s="4"/>
      <c r="Z9" s="4"/>
    </row>
    <row r="10" spans="1:26" s="8" customFormat="1" x14ac:dyDescent="0.25">
      <c r="A10" s="7" t="s">
        <v>6</v>
      </c>
      <c r="B10" s="4"/>
      <c r="C10" s="4"/>
      <c r="D10" s="4"/>
      <c r="E10" s="4"/>
      <c r="F10" s="4"/>
      <c r="G10" s="4"/>
      <c r="H10" s="4"/>
      <c r="J10" s="4"/>
      <c r="K10" s="4"/>
      <c r="M10" s="4"/>
      <c r="N10" s="4"/>
      <c r="O10" s="4"/>
      <c r="P10" s="4"/>
      <c r="Q10" s="4"/>
      <c r="R10" s="4"/>
      <c r="S10" s="4"/>
      <c r="T10" s="9"/>
      <c r="U10" s="4"/>
      <c r="V10" s="4"/>
      <c r="W10" s="4"/>
      <c r="X10" s="4"/>
      <c r="Y10" s="4"/>
      <c r="Z10" s="4"/>
    </row>
    <row r="11" spans="1:26" s="8" customFormat="1" x14ac:dyDescent="0.25">
      <c r="A11" s="7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  <c r="U11" s="4"/>
      <c r="V11" s="4"/>
      <c r="W11" s="4"/>
      <c r="X11" s="4"/>
      <c r="Y11" s="4"/>
      <c r="Z11" s="4"/>
    </row>
    <row r="12" spans="1:26" s="8" customFormat="1" x14ac:dyDescent="0.25">
      <c r="A12" s="7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4"/>
      <c r="V12" s="4"/>
      <c r="W12" s="4"/>
      <c r="X12" s="4"/>
      <c r="Y12" s="4"/>
      <c r="Z12" s="4"/>
    </row>
    <row r="13" spans="1:26" s="8" customFormat="1" x14ac:dyDescent="0.25">
      <c r="A13" s="7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  <c r="U13" s="4"/>
      <c r="V13" s="4"/>
      <c r="W13" s="4"/>
      <c r="X13" s="4"/>
      <c r="Y13" s="4"/>
      <c r="Z13" s="4"/>
    </row>
    <row r="14" spans="1:26" s="8" customForma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4"/>
      <c r="W14" s="4"/>
      <c r="X14" s="4"/>
      <c r="Y14" s="4"/>
      <c r="Z14" s="4"/>
    </row>
    <row r="15" spans="1:26" s="8" customFormat="1" x14ac:dyDescent="0.25">
      <c r="A15" s="7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4"/>
      <c r="W15" s="4"/>
      <c r="X15" s="4"/>
      <c r="Y15" s="4"/>
      <c r="Z15" s="4"/>
    </row>
    <row r="16" spans="1:26" s="8" customFormat="1" x14ac:dyDescent="0.25">
      <c r="A16" s="7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4"/>
      <c r="W16" s="4"/>
      <c r="X16" s="4"/>
      <c r="Y16" s="4"/>
      <c r="Z16" s="4"/>
    </row>
    <row r="17" spans="1:26" s="8" customFormat="1" x14ac:dyDescent="0.25">
      <c r="A17" s="7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  <c r="U17" s="4"/>
      <c r="V17" s="4"/>
      <c r="W17" s="4"/>
      <c r="X17" s="4"/>
      <c r="Y17" s="4"/>
      <c r="Z17" s="4"/>
    </row>
    <row r="18" spans="1:26" s="8" customFormat="1" x14ac:dyDescent="0.25">
      <c r="A18" s="7" t="s">
        <v>14</v>
      </c>
      <c r="B18" s="4"/>
      <c r="C18" s="4"/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4"/>
      <c r="V18" s="4"/>
      <c r="W18" s="4"/>
      <c r="X18" s="4"/>
      <c r="Y18" s="4"/>
      <c r="Z18" s="4"/>
    </row>
    <row r="19" spans="1:26" s="8" customFormat="1" x14ac:dyDescent="0.25">
      <c r="A19" s="7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4"/>
      <c r="V19" s="4"/>
      <c r="W19" s="4"/>
      <c r="X19" s="4"/>
      <c r="Y19" s="4"/>
      <c r="Z19" s="4"/>
    </row>
    <row r="20" spans="1:26" s="8" customForma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4"/>
      <c r="V20" s="4"/>
      <c r="W20" s="4"/>
      <c r="X20" s="4"/>
      <c r="Y20" s="4"/>
      <c r="Z20" s="4"/>
    </row>
    <row r="21" spans="1:26" s="8" customFormat="1" x14ac:dyDescent="0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4"/>
      <c r="V21" s="4"/>
      <c r="W21" s="4"/>
      <c r="X21" s="4"/>
      <c r="Y21" s="4"/>
      <c r="Z21" s="4"/>
    </row>
    <row r="22" spans="1:26" s="8" customFormat="1" x14ac:dyDescent="0.2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4"/>
      <c r="V22" s="4"/>
      <c r="W22" s="4"/>
      <c r="X22" s="4"/>
      <c r="Y22" s="4"/>
      <c r="Z22" s="4"/>
    </row>
    <row r="23" spans="1:26" s="8" customFormat="1" x14ac:dyDescent="0.25">
      <c r="A23" s="7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9"/>
      <c r="U23" s="4"/>
      <c r="V23" s="4"/>
      <c r="W23" s="4"/>
      <c r="X23" s="4"/>
      <c r="Y23" s="4"/>
      <c r="Z23" s="4"/>
    </row>
    <row r="24" spans="1:26" s="8" customFormat="1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9"/>
      <c r="U24" s="4"/>
      <c r="V24" s="4"/>
      <c r="W24" s="4"/>
      <c r="X24" s="4"/>
      <c r="Y24" s="4"/>
      <c r="Z24" s="4"/>
    </row>
    <row r="25" spans="1:26" s="8" customFormat="1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/>
      <c r="U25" s="4"/>
      <c r="V25" s="4"/>
      <c r="W25" s="4"/>
      <c r="X25" s="4"/>
      <c r="Y25" s="4"/>
      <c r="Z25" s="4"/>
    </row>
    <row r="26" spans="1:26" s="37" customFormat="1" ht="18" x14ac:dyDescent="0.35">
      <c r="A26" s="37" t="s">
        <v>10</v>
      </c>
      <c r="B26" s="38">
        <f t="shared" ref="B26:R26" si="0">SUM(B3:B25)</f>
        <v>0</v>
      </c>
      <c r="C26" s="38">
        <f t="shared" si="0"/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  <c r="N26" s="38">
        <f t="shared" si="0"/>
        <v>0</v>
      </c>
      <c r="O26" s="38">
        <f t="shared" si="0"/>
        <v>0</v>
      </c>
      <c r="P26" s="38">
        <f t="shared" si="0"/>
        <v>0</v>
      </c>
      <c r="Q26" s="38">
        <f t="shared" si="0"/>
        <v>0</v>
      </c>
      <c r="R26" s="38">
        <f t="shared" si="0"/>
        <v>0</v>
      </c>
      <c r="S26" s="38">
        <f>B26+C26+D26+E26+F26+G26+H26</f>
        <v>0</v>
      </c>
      <c r="T26" s="38">
        <f>I26+J26+K26+L26+M26+N26+O26+P26+Q26+R26</f>
        <v>0</v>
      </c>
      <c r="U26" s="38">
        <f>SUM(S26:T26)</f>
        <v>0</v>
      </c>
      <c r="V26" s="38"/>
      <c r="W26" s="38"/>
      <c r="X26" s="38"/>
      <c r="Y26" s="38"/>
      <c r="Z26" s="38"/>
    </row>
    <row r="27" spans="1:26" x14ac:dyDescent="0.25">
      <c r="S27" s="10"/>
      <c r="T27" s="10"/>
      <c r="U27" s="10"/>
    </row>
    <row r="28" spans="1:26" x14ac:dyDescent="0.25">
      <c r="S28" s="10"/>
      <c r="T28" s="10"/>
      <c r="U28" s="10"/>
    </row>
    <row r="29" spans="1:26" x14ac:dyDescent="0.25">
      <c r="S29" s="10"/>
      <c r="T29" s="10"/>
      <c r="U29" s="10"/>
    </row>
    <row r="30" spans="1:26" x14ac:dyDescent="0.25">
      <c r="S30" s="10"/>
      <c r="T30" s="10"/>
      <c r="U30" s="10"/>
    </row>
    <row r="31" spans="1:26" x14ac:dyDescent="0.25">
      <c r="S31" s="10"/>
      <c r="T31" s="10"/>
      <c r="U31" s="10"/>
    </row>
    <row r="32" spans="1:26" x14ac:dyDescent="0.25">
      <c r="S32" s="10"/>
      <c r="T32" s="10"/>
      <c r="U32" s="10"/>
    </row>
    <row r="33" spans="1:26" s="37" customFormat="1" ht="18" x14ac:dyDescent="0.35">
      <c r="A33" s="37" t="s">
        <v>3</v>
      </c>
      <c r="B33" s="38">
        <f t="shared" ref="B33:R33" si="1">SUM(B26:B32)</f>
        <v>0</v>
      </c>
      <c r="C33" s="38">
        <f t="shared" si="1"/>
        <v>0</v>
      </c>
      <c r="D33" s="38">
        <f t="shared" si="1"/>
        <v>0</v>
      </c>
      <c r="E33" s="38">
        <f t="shared" si="1"/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>B33+C33+D33+E33+F33+G33+H33</f>
        <v>0</v>
      </c>
      <c r="T33" s="38">
        <f>I33+J33+K33+L33+M33+N33+O33+P33+Q33+R33</f>
        <v>0</v>
      </c>
      <c r="U33" s="38">
        <f>SUM(S33:T33)</f>
        <v>0</v>
      </c>
      <c r="V33" s="38"/>
      <c r="W33" s="38"/>
      <c r="X33" s="38"/>
      <c r="Y33" s="38"/>
      <c r="Z33" s="3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101xxx</vt:lpstr>
      <vt:lpstr>104xxx</vt:lpstr>
      <vt:lpstr>105xxx</vt:lpstr>
      <vt:lpstr>333xxx</vt:lpstr>
      <vt:lpstr>22xxxx</vt:lpstr>
      <vt:lpstr>227xxx</vt:lpstr>
      <vt:lpstr>2xxxxx</vt:lpstr>
      <vt:lpstr>22aaaa</vt:lpstr>
      <vt:lpstr>22bbbb</vt:lpstr>
      <vt:lpstr>22cccc</vt:lpstr>
      <vt:lpstr>228xxx</vt:lpstr>
      <vt:lpstr>28xxx</vt:lpstr>
      <vt:lpstr>March Summary</vt:lpstr>
      <vt:lpstr>July - February Summary</vt:lpstr>
      <vt:lpstr>List of Funds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Sandra Osborne</dc:creator>
  <cp:lastModifiedBy>Geouque, Jennifer McKee</cp:lastModifiedBy>
  <cp:lastPrinted>2020-11-20T12:05:37Z</cp:lastPrinted>
  <dcterms:created xsi:type="dcterms:W3CDTF">2016-05-02T16:50:07Z</dcterms:created>
  <dcterms:modified xsi:type="dcterms:W3CDTF">2023-02-13T20:23:48Z</dcterms:modified>
</cp:coreProperties>
</file>